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275FA4DB-0D2A-468D-BB0C-8186D34F4312}" xr6:coauthVersionLast="45" xr6:coauthVersionMax="45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F76" i="59"/>
  <c r="H110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<sst xmlns="http://schemas.openxmlformats.org/spreadsheetml/2006/main" count="858" uniqueCount="602">
  <si>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</si>
  <si>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</si>
  <si>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</si>
  <si>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</si>
  <si>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</si>
  <si>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</si>
  <si>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</si>
  <si>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</si>
  <si>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</si>
  <si>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</si>
  <si>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</si>
  <si>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</si>
  <si>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</si>
  <si>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</si>
  <si>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</si>
  <si>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</si>
  <si>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</si>
  <si>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</si>
  <si>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</si>
  <si>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</si>
  <si>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</si>
  <si>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</si>
  <si>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</si>
  <si>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</si>
  <si>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</si>
  <si>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</si>
  <si>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</si>
  <si>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</si>
  <si>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</si>
  <si>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</si>
  <si>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</si>
  <si>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</si>
  <si>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</si>
  <si>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</si>
  <si>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</si>
  <si>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</si>
  <si>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</si>
  <si>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</si>
  <si>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</si>
  <si>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</si>
  <si>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</si>
  <si>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</si>
  <si>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</si>
  <si>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</si>
  <si>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</si>
  <si>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</si>
  <si>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</si>
  <si>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</si>
  <si>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</si>
  <si>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</si>
  <si>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</si>
  <si>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</si>
  <si>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</si>
  <si>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</si>
  <si>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</si>
  <si>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</si>
  <si>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</si>
  <si>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</si>
  <si>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</si>
  <si>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</si>
  <si>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</si>
  <si>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</si>
  <si>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</si>
  <si>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</si>
  <si>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</si>
  <si>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</si>
  <si>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</si>
  <si>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</si>
  <si>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</si>
  <si>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</si>
  <si>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</si>
  <si>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</si>
  <si>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</si>
  <si>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</si>
  <si>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</si>
  <si>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</si>
  <si>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</si>
  <si>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</si>
  <si>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</si>
  <si>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</si>
  <si>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</si>
  <si>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</si>
  <si>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</si>
  <si>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</si>
  <si>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</si>
  <si>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</si>
  <si>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</si>
  <si>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</si>
  <si>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</si>
  <si>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</si>
  <si>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</si>
  <si>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</si>
  <si>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</si>
  <si>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</si>
  <si>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</si>
  <si>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</si>
  <si>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</si>
  <si>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</si>
  <si>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</si>
  <si>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</si>
  <si>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</si>
  <si>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</si>
  <si>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</si>
  <si>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</si>
  <si>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</si>
  <si>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</si>
  <si>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</si>
  <si>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</si>
  <si>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</si>
  <si>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</si>
  <si>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</si>
  <si>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</si>
  <si>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</si>
  <si>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</si>
  <si>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</si>
  <si>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</si>
  <si>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</si>
  <si>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</si>
  <si>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</si>
  <si>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</si>
  <si>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</si>
  <si>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</si>
  <si>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</si>
  <si>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</si>
  <si>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</si>
  <si>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</si>
  <si>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</si>
  <si>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</si>
  <si>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</si>
  <si>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</si>
  <si>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</si>
  <si>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</si>
  <si>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</si>
  <si>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</si>
  <si>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</si>
  <si>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</si>
  <si>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</si>
  <si>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</si>
  <si>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</si>
  <si>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</si>
  <si>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</si>
  <si>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</si>
  <si>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</si>
  <si>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</si>
  <si>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</si>
  <si>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</si>
  <si>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</si>
  <si>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</si>
  <si>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</si>
  <si>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</si>
  <si>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</si>
  <si>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</si>
  <si>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</si>
  <si>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</si>
  <si>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</si>
  <si>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</si>
  <si>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</si>
  <si>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</si>
  <si>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</si>
  <si>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</si>
  <si>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</si>
  <si>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</si>
  <si>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</si>
  <si>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</si>
  <si>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</si>
  <si>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</si>
  <si>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</si>
  <si>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</si>
  <si>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</si>
  <si>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</si>
  <si>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</si>
  <si>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</si>
  <si>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</si>
  <si>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</si>
  <si>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</si>
  <si>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</si>
  <si>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</si>
  <si>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</si>
  <si>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</si>
  <si>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</si>
  <si>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</si>
  <si>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</si>
  <si>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</si>
  <si>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</si>
  <si>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</si>
  <si>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</si>
  <si>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</si>
  <si>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</si>
  <si>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</si>
  <si>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</si>
  <si>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</si>
  <si>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</si>
  <si>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</si>
  <si>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</si>
  <si>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</si>
  <si>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</si>
  <si>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</si>
  <si>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</si>
  <si>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</si>
  <si>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</si>
  <si>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</si>
  <si>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</si>
  <si>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</si>
  <si>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</si>
  <si>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</si>
  <si>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</si>
  <si>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</si>
  <si>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</si>
  <si>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</si>
  <si>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</si>
  <si>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</si>
  <si>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</si>
  <si>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</si>
  <si>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</si>
  <si>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</si>
  <si>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</si>
  <si>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</si>
  <si>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</si>
  <si>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</si>
  <si>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</si>
  <si>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</si>
  <si>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</si>
  <si>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</si>
  <si>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</si>
  <si>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</si>
  <si>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</si>
  <si>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</si>
  <si>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</si>
  <si>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</si>
  <si>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</si>
  <si>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</si>
  <si>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</si>
  <si>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</si>
  <si>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</si>
  <si>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</si>
  <si>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</si>
  <si>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</si>
  <si>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</si>
  <si>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</si>
  <si>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</si>
  <si>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</si>
  <si>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</si>
  <si>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</si>
  <si>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</si>
  <si>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</si>
  <si>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</si>
  <si>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</si>
  <si>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</si>
  <si>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</si>
  <si>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</si>
  <si>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</si>
  <si>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</si>
  <si>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</si>
  <si>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</si>
  <si>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</si>
  <si>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</si>
  <si>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</si>
  <si>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</si>
  <si>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</si>
  <si>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</si>
  <si>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</si>
  <si>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</si>
  <si>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</si>
  <si>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</si>
  <si>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</si>
  <si>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</si>
  <si>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</si>
  <si>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</si>
  <si>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</si>
  <si>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</si>
  <si>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</si>
  <si>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</si>
  <si>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</si>
  <si>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</si>
  <si>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</si>
  <si>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</si>
  <si>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</si>
  <si>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</si>
  <si>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</si>
  <si>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</si>
  <si>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</si>
  <si>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</si>
  <si>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</si>
  <si>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</si>
  <si>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</si>
  <si>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</si>
  <si>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</si>
  <si>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</si>
  <si>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</si>
  <si>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</si>
  <si>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</si>
  <si>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</si>
  <si>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</si>
  <si>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</si>
  <si>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</si>
  <si>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</si>
  <si>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</si>
  <si>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</si>
  <si>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</si>
  <si>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</si>
  <si>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</si>
  <si>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</si>
  <si>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</si>
  <si>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</si>
  <si>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</si>
  <si>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</si>
  <si>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</si>
  <si>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</si>
  <si>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</si>
  <si>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</si>
  <si>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</si>
  <si>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</si>
  <si>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</si>
  <si>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</si>
  <si>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</si>
  <si>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</si>
  <si>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</si>
  <si>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</si>
  <si>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</si>
  <si>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</si>
  <si>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</si>
  <si>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</si>
  <si>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</si>
  <si>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</si>
  <si>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</si>
  <si>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</si>
  <si>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</si>
  <si>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</si>
  <si>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</si>
  <si>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</si>
  <si>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</si>
  <si>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</si>
  <si>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</si>
  <si>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</si>
  <si>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</si>
  <si>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</si>
  <si>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</si>
  <si>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</si>
  <si>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</si>
  <si>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</si>
  <si>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</si>
  <si>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</si>
  <si>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</si>
  <si>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</si>
  <si>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</si>
  <si>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</si>
  <si>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</si>
  <si>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</si>
  <si>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</si>
  <si>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</si>
  <si>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</si>
  <si>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</si>
  <si>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</si>
  <si>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</si>
  <si>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</si>
  <si>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</si>
  <si>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</si>
  <si>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</si>
  <si>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</si>
  <si>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</si>
  <si>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</si>
  <si>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</si>
  <si>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</si>
  <si>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</si>
  <si>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</si>
  <si>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</si>
  <si>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</si>
  <si>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</si>
  <si>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</si>
  <si>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</si>
  <si>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</si>
  <si>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</si>
  <si>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</si>
  <si>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</si>
  <si>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</si>
  <si>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</si>
  <si>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</si>
  <si>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</si>
  <si>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</si>
  <si>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</si>
  <si>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</si>
  <si>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</si>
  <si>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</si>
  <si>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</si>
  <si>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</si>
  <si>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</si>
  <si>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</si>
  <si>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</si>
  <si>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</si>
  <si>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</si>
  <si>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</si>
  <si>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</si>
  <si>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</si>
  <si>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</si>
  <si>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</si>
  <si>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</si>
  <si>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</si>
  <si>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</si>
  <si>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</si>
  <si>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</si>
  <si>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</si>
  <si>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</si>
  <si>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</si>
  <si>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</si>
  <si>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</si>
  <si>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</si>
  <si>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</si>
  <si>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</si>
  <si>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</si>
  <si>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</si>
  <si>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</si>
  <si>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</si>
  <si>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</si>
  <si>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</si>
  <si>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</si>
  <si>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</si>
  <si>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</si>
  <si>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</si>
  <si>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</si>
  <si>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</si>
  <si>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</si>
  <si>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</si>
  <si>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</si>
  <si>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</si>
  <si>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</si>
  <si>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</si>
  <si>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</si>
  <si>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</si>
  <si>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</si>
  <si>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</si>
  <si>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</si>
  <si>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</si>
  <si>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</si>
  <si>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</si>
  <si>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</si>
  <si>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</si>
  <si>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</si>
  <si>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</si>
  <si>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</si>
  <si>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</si>
  <si>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</si>
  <si>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</si>
  <si>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</si>
  <si>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</si>
  <si>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</si>
  <si>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</si>
  <si>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</si>
  <si>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</si>
  <si>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</si>
  <si>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</si>
  <si>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</si>
  <si>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</si>
  <si>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</si>
  <si>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</si>
  <si>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</si>
  <si>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</si>
  <si>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</si>
  <si>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</si>
  <si>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</si>
  <si>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</si>
  <si>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</si>
  <si>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</si>
  <si>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</si>
  <si>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</si>
  <si>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</si>
  <si>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</si>
  <si>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</si>
  <si>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</si>
  <si>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</si>
  <si>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</si>
  <si>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</si>
  <si>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</si>
  <si>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</si>
  <si>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</si>
  <si>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</si>
  <si>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</si>
  <si>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</si>
  <si>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</si>
  <si>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</si>
  <si>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</si>
  <si>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</si>
  <si>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</si>
  <si>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</si>
  <si>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</si>
  <si>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</si>
  <si>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</si>
  <si>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</si>
  <si>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</si>
  <si>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</si>
  <si>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</si>
  <si>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</si>
  <si>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</si>
  <si>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</si>
  <si>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</si>
  <si>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</si>
  <si>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</si>
  <si>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</si>
  <si>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</si>
  <si>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</si>
  <si>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</si>
  <si>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</si>
  <si>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</si>
  <si>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</si>
  <si>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</si>
  <si>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</si>
  <si>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</si>
  <si>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</si>
  <si>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</si>
  <si>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</si>
  <si>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</si>
  <si>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</si>
  <si>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</si>
  <si>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</si>
  <si>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</si>
  <si>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</si>
  <si>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</si>
  <si>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</si>
  <si>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</si>
  <si>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</si>
  <si>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</si>
  <si>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</si>
  <si>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</si>
  <si>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</si>
  <si>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</si>
  <si>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</si>
  <si>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</si>
  <si>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</si>
  <si>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</si>
  <si>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</si>
  <si>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</si>
  <si>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</si>
  <si>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</si>
  <si>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</si>
  <si>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</si>
  <si>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</si>
  <si>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</si>
  <si>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</si>
  <si>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</si>
  <si>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</si>
  <si>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</si>
  <si>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</si>
  <si>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</si>
  <si>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</si>
  <si>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</si>
  <si>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</si>
  <si>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</si>
  <si>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</si>
  <si>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</si>
  <si>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</si>
  <si>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</si>
  <si>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</si>
  <si>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</si>
  <si>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</si>
  <si>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</si>
  <si>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</si>
  <si>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</si>
  <si>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</si>
  <si>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</si>
  <si>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</si>
  <si>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</si>
  <si>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</si>
  <si>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</si>
  <si>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</si>
  <si>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</si>
  <si>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</si>
  <si>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</si>
  <si>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</si>
  <si>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</si>
  <si>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</si>
  <si>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</si>
  <si>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</si>
  <si>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</si>
  <si>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</si>
  <si>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</si>
  <si>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</si>
  <si>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</si>
  <si>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</si>
  <si>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</si>
  <si>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</si>
  <si>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</si>
  <si>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</si>
  <si>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</si>
  <si>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</si>
  <si>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</si>
  <si>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</si>
  <si>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</si>
  <si>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</si>
  <si>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</si>
  <si>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</si>
  <si>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</si>
  <si>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</si>
  <si>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</si>
  <si>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</si>
  <si>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</si>
  <si>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</si>
  <si>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CONSEJO TURÍSTICO SAN JOSÉ ITURBIDE GUANAJUATO.</t>
  </si>
  <si>
    <t>Del 1 de Enero al 31 de Diciembre de 2025</t>
  </si>
  <si>
    <t>CUENTAS DE ORDEN PRESUPUESTARIO</t>
  </si>
  <si>
    <t>Directora del Consejo Turístico SJI</t>
  </si>
  <si>
    <t>Administradora</t>
  </si>
  <si>
    <t>Lic. María de Lourdes Rodríguez Bosques</t>
  </si>
  <si>
    <t>C.P. Lidia Morales Zarazúa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</si>
</sst>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165" fontId="3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0" xfId="8" applyNumberFormat="1" applyFont="1"/>
    <xf numFmtId="4" fontId="2" fillId="0" borderId="0" xfId="12" applyNumberFormat="1" applyFont="1"/>
    <xf numFmtId="4" fontId="1" fillId="0" borderId="0" xfId="12" applyNumberFormat="1" applyFont="1"/>
    <xf numFmtId="0" fontId="18" fillId="0" borderId="0" xfId="3" applyFont="1" applyAlignment="1" applyProtection="1">
      <alignment horizontal="center" vertical="top" wrapText="1"/>
      <protection locked="0"/>
    </xf>
    <xf numFmtId="4" fontId="18" fillId="0" borderId="0" xfId="3" applyNumberFormat="1" applyFont="1" applyAlignment="1" applyProtection="1">
      <alignment horizontal="center" vertical="top"/>
      <protection locked="0"/>
    </xf>
    <xf numFmtId="0" fontId="18" fillId="0" borderId="0" xfId="3" applyFont="1" applyAlignment="1" applyProtection="1">
      <alignment vertical="top"/>
      <protection locked="0"/>
    </xf>
    <xf numFmtId="0" fontId="12" fillId="5" borderId="0" xfId="8" applyFont="1" applyFill="1" applyAlignment="1">
      <alignment horizontal="center"/>
    </xf>
    <xf numFmtId="0" fontId="12" fillId="5" borderId="0" xfId="9" applyFont="1" applyFill="1" applyAlignment="1">
      <alignment horizontal="center" wrapText="1"/>
    </xf>
    <xf numFmtId="0" fontId="9" fillId="0" borderId="0" xfId="9" applyFont="1" applyAlignment="1">
      <alignment horizontal="center" wrapText="1"/>
    </xf>
    <xf numFmtId="0" fontId="9" fillId="0" borderId="0" xfId="8" applyFont="1" applyAlignment="1">
      <alignment wrapText="1"/>
    </xf>
    <xf numFmtId="0" fontId="18" fillId="0" borderId="0" xfId="3" applyFont="1" applyAlignment="1" applyProtection="1">
      <alignment horizontal="center" vertical="top" wrapText="1"/>
      <protection locked="0"/>
    </xf>
    <xf numFmtId="4" fontId="18" fillId="0" borderId="0" xfId="3" applyNumberFormat="1" applyFont="1" applyAlignment="1" applyProtection="1">
      <alignment horizontal="center" vertical="top"/>
      <protection locked="0"/>
    </xf>
    <xf numFmtId="0" fontId="18" fillId="0" borderId="0" xfId="3" applyFont="1" applyAlignment="1" applyProtection="1">
      <alignment vertical="top"/>
      <protection locked="0"/>
    </xf>
    <xf numFmtId="0" fontId="18" fillId="0" borderId="0" xfId="3" applyFont="1" applyAlignment="1" applyProtection="1">
      <alignment horizontal="center" vertical="top" wrapText="1"/>
      <protection locked="0"/>
    </xf>
    <xf numFmtId="4" fontId="18" fillId="0" borderId="0" xfId="3" applyNumberFormat="1" applyFont="1" applyAlignment="1" applyProtection="1">
      <alignment horizontal="center" vertical="top"/>
      <protection locked="0"/>
    </xf>
    <xf numFmtId="0" fontId="18" fillId="0" borderId="0" xfId="3" applyFont="1" applyAlignment="1" applyProtection="1">
      <alignment vertical="top"/>
      <protection locked="0"/>
    </xf>
    <xf numFmtId="0" fontId="18" fillId="0" borderId="0" xfId="3" applyFont="1" applyAlignment="1" applyProtection="1">
      <alignment horizontal="center" vertical="top" wrapText="1"/>
      <protection locked="0"/>
    </xf>
    <xf numFmtId="4" fontId="18" fillId="0" borderId="0" xfId="3" applyNumberFormat="1" applyFont="1" applyAlignment="1" applyProtection="1">
      <alignment horizontal="center" vertical="top"/>
      <protection locked="0"/>
    </xf>
    <xf numFmtId="0" fontId="18" fillId="0" borderId="0" xfId="3" applyFont="1" applyAlignment="1" applyProtection="1">
      <alignment vertical="top"/>
      <protection locked="0"/>
    </xf>
    <xf numFmtId="0" fontId="18" fillId="0" borderId="0" xfId="3" applyFont="1" applyAlignment="1" applyProtection="1">
      <alignment horizontal="center" vertical="top" wrapText="1"/>
      <protection locked="0"/>
    </xf>
    <xf numFmtId="4" fontId="18" fillId="0" borderId="0" xfId="3" applyNumberFormat="1" applyFont="1" applyAlignment="1" applyProtection="1">
      <alignment horizontal="center" vertical="top"/>
      <protection locked="0"/>
    </xf>
    <xf numFmtId="0" fontId="18" fillId="0" borderId="0" xfId="3" applyFont="1" applyAlignment="1" applyProtection="1">
      <alignment vertical="top"/>
      <protection locked="0"/>
    </xf>
    <xf numFmtId="0" fontId="18" fillId="0" borderId="0" xfId="3" applyFont="1" applyAlignment="1" applyProtection="1">
      <alignment horizontal="center" vertical="top" wrapText="1"/>
      <protection locked="0"/>
    </xf>
    <xf numFmtId="4" fontId="18" fillId="0" borderId="0" xfId="3" applyNumberFormat="1" applyFont="1" applyAlignment="1" applyProtection="1">
      <alignment horizontal="center" vertical="top"/>
      <protection locked="0"/>
    </xf>
    <xf numFmtId="0" fontId="18" fillId="0" borderId="0" xfId="3" applyFont="1" applyAlignment="1" applyProtection="1">
      <alignment vertical="top"/>
      <protection locked="0"/>
    </xf>
    <xf numFmtId="0" fontId="18" fillId="0" borderId="0" xfId="3" applyFont="1" applyAlignment="1" applyProtection="1">
      <alignment horizontal="center" vertical="top" wrapText="1"/>
      <protection locked="0"/>
    </xf>
    <xf numFmtId="4" fontId="18" fillId="0" borderId="0" xfId="3" applyNumberFormat="1" applyFont="1" applyAlignment="1" applyProtection="1">
      <alignment horizontal="center" vertical="top"/>
      <protection locked="0"/>
    </xf>
    <xf numFmtId="0" fontId="18" fillId="0" borderId="0" xfId="3" applyFont="1" applyAlignment="1" applyProtection="1">
      <alignment vertical="top"/>
      <protection locked="0"/>
    </xf>
    <xf numFmtId="4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11" xfId="10" applyFont="1" applyBorder="1" applyAlignment="1">
      <alignment horizontal="left" wrapText="1"/>
    </xf>
    <xf numFmtId="0" fontId="5" fillId="0" borderId="0" xfId="10" applyFont="1" applyAlignment="1">
      <alignment horizontal="left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76">
    <cellStyle name="=C:\WINNT\SYSTEM32\COMMAND.COM" xfId="33" xr:uid="{0F800FB3-60C1-4FCB-BC66-DCA1EDEE23E2}"/>
    <cellStyle name="Euro" xfId="21" xr:uid="{A1E7A679-B46E-48A6-A993-E360CD617327}"/>
    <cellStyle name="Hipervínculo" xfId="11" builtinId="8"/>
    <cellStyle name="Millares" xfId="18" builtinId="3"/>
    <cellStyle name="Millares 2" xfId="1" xr:uid="{00000000-0005-0000-0000-000002000000}"/>
    <cellStyle name="Millares 2 10" xfId="34" xr:uid="{E1A39EC3-A6D6-4E71-9D2A-1BF19C443F77}"/>
    <cellStyle name="Millares 2 11" xfId="22" xr:uid="{864FF4CB-D1C9-457F-AEAE-556BBA687F4B}"/>
    <cellStyle name="Millares 2 2" xfId="15" xr:uid="{00000000-0005-0000-0000-000003000000}"/>
    <cellStyle name="Millares 2 2 2" xfId="66" xr:uid="{A5060A70-BA0A-40A5-A08C-B921B5AC5996}"/>
    <cellStyle name="Millares 2 2 3" xfId="53" xr:uid="{4D929835-8D40-4032-9BE4-0A899396E75E}"/>
    <cellStyle name="Millares 2 2 4" xfId="44" xr:uid="{0AA46421-84CE-4BF4-9F4E-C15D0FF01C3A}"/>
    <cellStyle name="Millares 2 2 5" xfId="35" xr:uid="{1490476E-3CAB-461F-ACEF-0409B65DF138}"/>
    <cellStyle name="Millares 2 2 6" xfId="23" xr:uid="{0BD76CA2-5D50-454F-AA1F-297F97CE8AC8}"/>
    <cellStyle name="Millares 2 3" xfId="16" xr:uid="{00000000-0005-0000-0000-000004000000}"/>
    <cellStyle name="Millares 2 3 2" xfId="67" xr:uid="{BA720370-5E9E-4C5C-9155-C773EB333FB8}"/>
    <cellStyle name="Millares 2 3 3" xfId="54" xr:uid="{5F126F50-FC02-4F05-8AFB-1AD437B260CD}"/>
    <cellStyle name="Millares 2 3 4" xfId="45" xr:uid="{27C60A82-ABEC-4629-AFD7-8EE7D6EE2B92}"/>
    <cellStyle name="Millares 2 3 5" xfId="36" xr:uid="{A5AAD60A-F689-4A58-B8A1-7E02EBD6CCCF}"/>
    <cellStyle name="Millares 2 3 6" xfId="24" xr:uid="{0AB50ACB-3B46-4414-BA6E-3A1ED2CE72B4}"/>
    <cellStyle name="Millares 2 4" xfId="61" xr:uid="{6D02A89E-F92D-4D90-A6B8-F8ECEFD20BCA}"/>
    <cellStyle name="Millares 2 4 2" xfId="73" xr:uid="{E73EA9A6-DEC2-4A44-BA5B-FE13D3C3BCD3}"/>
    <cellStyle name="Millares 2 5" xfId="75" xr:uid="{B599B66F-77CC-4AD2-8ACD-1E41B43EE761}"/>
    <cellStyle name="Millares 2 6" xfId="65" xr:uid="{1760D86B-5431-45F3-90A9-1385D1429A0D}"/>
    <cellStyle name="Millares 2 7" xfId="63" xr:uid="{D5B84C61-5E1C-4D73-A99A-8F2B64A79329}"/>
    <cellStyle name="Millares 2 8" xfId="52" xr:uid="{6F743548-D812-4AF1-A92E-08D7958C252D}"/>
    <cellStyle name="Millares 2 9" xfId="43" xr:uid="{DE2F0DCC-9794-404E-A52F-AA0818AB585C}"/>
    <cellStyle name="Millares 3" xfId="19" xr:uid="{00000000-0005-0000-0000-000005000000}"/>
    <cellStyle name="Millares 3 2" xfId="68" xr:uid="{8977D7D7-8B49-4531-BE39-6B4E8CE8075C}"/>
    <cellStyle name="Millares 3 3" xfId="55" xr:uid="{475AF108-BA93-45C8-BE53-78927FFBE457}"/>
    <cellStyle name="Millares 3 4" xfId="46" xr:uid="{20892A75-AFC2-4DD5-A6F4-E892F3B3F2ED}"/>
    <cellStyle name="Millares 3 5" xfId="37" xr:uid="{5C1F6A3A-3C59-4D41-A474-122948EBE5C8}"/>
    <cellStyle name="Millares 3 6" xfId="25" xr:uid="{1645BEF8-6F55-4396-BB5F-733D90A8A600}"/>
    <cellStyle name="Millares 4" xfId="17" xr:uid="{00000000-0005-0000-0000-000006000000}"/>
    <cellStyle name="Moneda 2" xfId="26" xr:uid="{A2F26FBA-86E0-4D9C-9AEC-E2C1AED5FF73}"/>
    <cellStyle name="Moneda 2 2" xfId="69" xr:uid="{B1F2809F-7BF7-44CB-9463-C2E465C787D2}"/>
    <cellStyle name="Moneda 2 3" xfId="56" xr:uid="{27D7E538-4DEE-4B3A-A694-C7CB8571F9FD}"/>
    <cellStyle name="Moneda 2 4" xfId="47" xr:uid="{15B84AF5-1BFD-4D94-BF60-A09608CB7B06}"/>
    <cellStyle name="Moneda 2 5" xfId="38" xr:uid="{78B1C734-8DCB-47A7-A28B-32B56E726A7F}"/>
    <cellStyle name="Normal" xfId="0" builtinId="0"/>
    <cellStyle name="Normal 10" xfId="20" xr:uid="{B08B124F-A7B3-4B11-934A-DCE847BC640D}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2 3 2" xfId="70" xr:uid="{BA80A580-573B-4F15-9FA3-4FD04B0E8956}"/>
    <cellStyle name="Normal 2 4" xfId="57" xr:uid="{7ED859AD-6EBE-45C5-ACD4-92DAF5BB640C}"/>
    <cellStyle name="Normal 2 5" xfId="48" xr:uid="{5C32134F-205C-47DF-A81C-CEF982783BA9}"/>
    <cellStyle name="Normal 2 6" xfId="39" xr:uid="{93D329F9-0997-438D-ABFF-8D2D91E5F8E3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3 3 2" xfId="58" xr:uid="{488A9AD8-856B-43B9-8FD6-8494697992F8}"/>
    <cellStyle name="Normal 3 4" xfId="49" xr:uid="{E2F97F1F-B417-4767-B650-08A94C1D8FA1}"/>
    <cellStyle name="Normal 3 5" xfId="40" xr:uid="{6F07F6F1-F514-4B5A-9122-5C4B0E5CFD03}"/>
    <cellStyle name="Normal 4" xfId="4" xr:uid="{00000000-0005-0000-0000-00000F000000}"/>
    <cellStyle name="Normal 4 2" xfId="28" xr:uid="{9215D386-F305-4361-B012-F4DD1DF64AF3}"/>
    <cellStyle name="Normal 4 3" xfId="27" xr:uid="{F214B7E7-3A0D-4039-9BCE-5D2FDDD740F4}"/>
    <cellStyle name="Normal 5" xfId="5" xr:uid="{00000000-0005-0000-0000-000010000000}"/>
    <cellStyle name="Normal 5 2" xfId="30" xr:uid="{0C1531F0-03E7-4A29-A5CD-761AF79F23E4}"/>
    <cellStyle name="Normal 5 3" xfId="29" xr:uid="{2AB3659B-AAA7-4205-AC8B-7131E485C4A3}"/>
    <cellStyle name="Normal 56" xfId="6" xr:uid="{00000000-0005-0000-0000-000011000000}"/>
    <cellStyle name="Normal 6" xfId="31" xr:uid="{126667E1-E73A-4093-B9A4-506B102AA26C}"/>
    <cellStyle name="Normal 6 2" xfId="32" xr:uid="{20B0D3DA-24E3-4AE5-87F7-47788FEA2AE7}"/>
    <cellStyle name="Normal 6 2 2" xfId="72" xr:uid="{47EDD110-4D47-4272-81FB-1F408F7CAFD7}"/>
    <cellStyle name="Normal 6 2 3" xfId="60" xr:uid="{7B15FBE3-C4B0-4F73-9C3C-3A576FBEFB33}"/>
    <cellStyle name="Normal 6 2 4" xfId="51" xr:uid="{AEF77624-4724-4FFC-9A9C-CD376D26983B}"/>
    <cellStyle name="Normal 6 2 5" xfId="42" xr:uid="{2601255B-A1E7-4459-A44A-C357D7EA5C8F}"/>
    <cellStyle name="Normal 6 3" xfId="71" xr:uid="{508B535C-2403-4E08-A6C3-899DF25A2582}"/>
    <cellStyle name="Normal 6 4" xfId="59" xr:uid="{0678C0C6-C9B9-4C95-AFC4-1214A7574AD5}"/>
    <cellStyle name="Normal 6 5" xfId="50" xr:uid="{4B3045EA-732E-4A9E-8288-45220B3A5E1B}"/>
    <cellStyle name="Normal 6 6" xfId="41" xr:uid="{A056C762-D37A-4A0B-9CE0-0E1DB96B5CE3}"/>
    <cellStyle name="Normal 7" xfId="74" xr:uid="{87DFB8EB-F050-4192-80BE-7C75C70655B4}"/>
    <cellStyle name="Normal 8" xfId="64" xr:uid="{F98A101F-3E17-4B34-B02B-4F8424EFE4D8}"/>
    <cellStyle name="Normal 9" xfId="62" xr:uid="{AA553EEC-B86C-4B7B-89A1-E697778D9DCB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133350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CCA633B2-878D-4534-A974-6CC24321EB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04775" y="133350"/>
          <a:ext cx="961486" cy="53016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142874</xdr:rowOff>
    </xdr:from>
    <xdr:ext cx="1261016" cy="695325"/>
    <xdr:pic>
      <xdr:nvPicPr>
        <xdr:cNvPr id="2" name="Imagen 1">
          <a:extLst>
            <a:ext uri="{FF2B5EF4-FFF2-40B4-BE49-F238E27FC236}">
              <a16:creationId xmlns:a16="http://schemas.microsoft.com/office/drawing/2014/main" id="{A7BDBDF3-3AA9-4C48-AFB0-4FDE9E5802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28600" y="142874"/>
          <a:ext cx="1261016" cy="6953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209549</xdr:rowOff>
    </xdr:from>
    <xdr:ext cx="1152525" cy="635503"/>
    <xdr:pic>
      <xdr:nvPicPr>
        <xdr:cNvPr id="2" name="Imagen 1">
          <a:extLst>
            <a:ext uri="{FF2B5EF4-FFF2-40B4-BE49-F238E27FC236}">
              <a16:creationId xmlns:a16="http://schemas.microsoft.com/office/drawing/2014/main" id="{8D7D48DB-D6B2-477D-B086-922328E49A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71449" y="209549"/>
          <a:ext cx="1152525" cy="63550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194536</xdr:colOff>
      <xdr:row>0</xdr:row>
      <xdr:rowOff>85725</xdr:rowOff>
    </xdr:from>
    <xdr:ext cx="1186050" cy="653989"/>
    <xdr:pic>
      <xdr:nvPicPr>
        <xdr:cNvPr id="2" name="Imagen 1">
          <a:extLst>
            <a:ext uri="{FF2B5EF4-FFF2-40B4-BE49-F238E27FC236}">
              <a16:creationId xmlns:a16="http://schemas.microsoft.com/office/drawing/2014/main" id="{F3C347DC-84B9-48F9-A534-D65101253A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94536" y="85725"/>
          <a:ext cx="1186050" cy="6539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7"/>
  <sheetViews>
    <sheetView zoomScaleNormal="100" zoomScaleSheetLayoutView="100" workbookViewId="0">
      <pane ySplit="5" topLeftCell="A27" activePane="bottomLeft" state="frozen"/>
      <selection activeCell="A14" sqref="A14:B14"/>
      <selection pane="bottomLeft" activeCell="E51" sqref="E5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89" t="s">
        <v>595</v>
      </c>
      <c r="B1" s="190"/>
      <c r="C1" s="96" t="s">
        <v>494</v>
      </c>
      <c r="D1" s="97">
        <v>2025</v>
      </c>
    </row>
    <row r="2" spans="1:4" ht="16.350000000000001" customHeight="1" x14ac:dyDescent="0.2">
      <c r="A2" s="191" t="s">
        <v>493</v>
      </c>
      <c r="B2" s="192"/>
      <c r="C2" s="10" t="s">
        <v>495</v>
      </c>
      <c r="D2" s="98" t="s">
        <v>500</v>
      </c>
    </row>
    <row r="3" spans="1:4" ht="16.350000000000001" customHeight="1" x14ac:dyDescent="0.2">
      <c r="A3" s="193" t="s">
        <v>596</v>
      </c>
      <c r="B3" s="194"/>
      <c r="C3" s="10" t="s">
        <v>496</v>
      </c>
      <c r="D3" s="99">
        <v>4</v>
      </c>
    </row>
    <row r="4" spans="1:4" ht="16.350000000000001" customHeight="1" x14ac:dyDescent="0.2">
      <c r="A4" s="195" t="s">
        <v>515</v>
      </c>
      <c r="B4" s="196"/>
      <c r="C4" s="196"/>
      <c r="D4" s="197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550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3" x14ac:dyDescent="0.2">
      <c r="A33" s="4"/>
      <c r="B33" s="7"/>
    </row>
    <row r="34" spans="1:3" x14ac:dyDescent="0.2">
      <c r="A34" s="4"/>
      <c r="B34" s="6"/>
    </row>
    <row r="35" spans="1:3" x14ac:dyDescent="0.2">
      <c r="A35" s="35" t="s">
        <v>36</v>
      </c>
      <c r="B35" s="36" t="s">
        <v>31</v>
      </c>
    </row>
    <row r="36" spans="1:3" x14ac:dyDescent="0.2">
      <c r="A36" s="35" t="s">
        <v>37</v>
      </c>
      <c r="B36" s="36" t="s">
        <v>32</v>
      </c>
    </row>
    <row r="37" spans="1:3" x14ac:dyDescent="0.2">
      <c r="A37" s="4"/>
      <c r="B37" s="7"/>
    </row>
    <row r="38" spans="1:3" x14ac:dyDescent="0.2">
      <c r="A38" s="4"/>
      <c r="B38" s="5" t="s">
        <v>34</v>
      </c>
    </row>
    <row r="39" spans="1:3" x14ac:dyDescent="0.2">
      <c r="A39" s="4" t="s">
        <v>35</v>
      </c>
      <c r="B39" s="36" t="s">
        <v>28</v>
      </c>
    </row>
    <row r="40" spans="1:3" x14ac:dyDescent="0.2">
      <c r="A40" s="4"/>
      <c r="B40" s="36" t="s">
        <v>516</v>
      </c>
    </row>
    <row r="41" spans="1:3" x14ac:dyDescent="0.2">
      <c r="A41" s="4"/>
      <c r="B41" s="36" t="s">
        <v>548</v>
      </c>
    </row>
    <row r="42" spans="1:3" x14ac:dyDescent="0.2">
      <c r="A42" s="4"/>
      <c r="B42" s="36" t="s">
        <v>549</v>
      </c>
    </row>
    <row r="43" spans="1:3" ht="12" thickBot="1" x14ac:dyDescent="0.25">
      <c r="A43" s="8"/>
      <c r="B43" s="9"/>
    </row>
    <row r="45" spans="1:3" x14ac:dyDescent="0.2">
      <c r="A45" s="1" t="s">
        <v>517</v>
      </c>
    </row>
    <row r="47" spans="1:3" ht="12" x14ac:dyDescent="0.2">
      <c r="B47" s="185" t="s">
        <v>598</v>
      </c>
      <c r="C47" s="186"/>
    </row>
    <row r="48" spans="1:3" ht="12" x14ac:dyDescent="0.2">
      <c r="B48" s="185"/>
      <c r="C48" s="187"/>
    </row>
    <row r="49" spans="2:3" ht="12" x14ac:dyDescent="0.2">
      <c r="B49" s="185"/>
      <c r="C49" s="187"/>
    </row>
    <row r="50" spans="2:3" ht="12" x14ac:dyDescent="0.2">
      <c r="B50" s="185" t="s">
        <v>600</v>
      </c>
      <c r="C50" s="186"/>
    </row>
    <row r="52" spans="2:3" ht="19.5" customHeight="1" x14ac:dyDescent="0.2"/>
    <row r="54" spans="2:3" ht="12" x14ac:dyDescent="0.2">
      <c r="B54" s="186" t="s">
        <v>599</v>
      </c>
    </row>
    <row r="55" spans="2:3" ht="12" x14ac:dyDescent="0.2">
      <c r="B55" s="187"/>
    </row>
    <row r="56" spans="2:3" ht="12" x14ac:dyDescent="0.2">
      <c r="B56" s="187"/>
    </row>
    <row r="57" spans="2:3" ht="12" x14ac:dyDescent="0.2">
      <c r="B57" s="186" t="s">
        <v>601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0"/>
  <sheetViews>
    <sheetView topLeftCell="A181" zoomScaleNormal="100" workbookViewId="0">
      <selection activeCell="B217" sqref="B217:D221"/>
    </sheetView>
  </sheetViews>
  <sheetFormatPr baseColWidth="10" defaultColWidth="9.140625" defaultRowHeight="11.25" x14ac:dyDescent="0.2"/>
  <cols>
    <col min="1" max="1" width="10" style="14" customWidth="1"/>
    <col min="2" max="2" width="58.42578125" style="14" customWidth="1"/>
    <col min="3" max="4" width="13.7109375" style="14" customWidth="1"/>
    <col min="5" max="5" width="16.7109375" style="14" customWidth="1"/>
    <col min="6" max="16384" width="9.140625" style="14"/>
  </cols>
  <sheetData>
    <row r="1" spans="1:5" s="19" customFormat="1" ht="18.95" customHeight="1" x14ac:dyDescent="0.25">
      <c r="A1" s="192" t="s">
        <v>595</v>
      </c>
      <c r="B1" s="192"/>
      <c r="C1" s="192"/>
      <c r="D1" s="10" t="s">
        <v>497</v>
      </c>
      <c r="E1" s="18">
        <v>2025</v>
      </c>
    </row>
    <row r="2" spans="1:5" s="11" customFormat="1" ht="18.95" customHeight="1" x14ac:dyDescent="0.25">
      <c r="A2" s="192" t="s">
        <v>502</v>
      </c>
      <c r="B2" s="192"/>
      <c r="C2" s="192"/>
      <c r="D2" s="10" t="s">
        <v>498</v>
      </c>
      <c r="E2" s="18" t="s">
        <v>500</v>
      </c>
    </row>
    <row r="3" spans="1:5" s="11" customFormat="1" ht="18.95" customHeight="1" x14ac:dyDescent="0.25">
      <c r="A3" s="192" t="s">
        <v>596</v>
      </c>
      <c r="B3" s="192"/>
      <c r="C3" s="192"/>
      <c r="D3" s="10" t="s">
        <v>499</v>
      </c>
      <c r="E3" s="18">
        <v>4</v>
      </c>
    </row>
    <row r="4" spans="1:5" s="11" customFormat="1" ht="18.95" customHeight="1" x14ac:dyDescent="0.25">
      <c r="A4" s="192" t="s">
        <v>515</v>
      </c>
      <c r="B4" s="192"/>
      <c r="C4" s="192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1" t="s">
        <v>275</v>
      </c>
      <c r="E8" s="132" t="s">
        <v>590</v>
      </c>
    </row>
    <row r="9" spans="1:5" x14ac:dyDescent="0.2">
      <c r="A9" s="101">
        <v>4000</v>
      </c>
      <c r="B9" s="100" t="s">
        <v>550</v>
      </c>
      <c r="C9" s="162">
        <f>SUM(C10+C57+C69)</f>
        <v>2224015.08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1">
        <v>4100</v>
      </c>
      <c r="B10" s="100" t="s">
        <v>222</v>
      </c>
      <c r="C10" s="162">
        <f>SUM(C11+C21+C27+C30+C36+C39+C48)</f>
        <v>0</v>
      </c>
      <c r="D10" s="78"/>
      <c r="E10" s="39"/>
    </row>
    <row r="11" spans="1:5" x14ac:dyDescent="0.2">
      <c r="A11" s="101">
        <v>4110</v>
      </c>
      <c r="B11" s="100" t="s">
        <v>223</v>
      </c>
      <c r="C11" s="162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6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6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6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6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6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6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6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6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61">
        <v>0</v>
      </c>
      <c r="D20" s="78"/>
      <c r="E20" s="39"/>
    </row>
    <row r="21" spans="1:5" x14ac:dyDescent="0.2">
      <c r="A21" s="101">
        <v>4120</v>
      </c>
      <c r="B21" s="100" t="s">
        <v>232</v>
      </c>
      <c r="C21" s="162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6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6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6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6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61">
        <v>0</v>
      </c>
      <c r="D26" s="78"/>
      <c r="E26" s="39"/>
    </row>
    <row r="27" spans="1:5" x14ac:dyDescent="0.2">
      <c r="A27" s="101">
        <v>4130</v>
      </c>
      <c r="B27" s="100" t="s">
        <v>237</v>
      </c>
      <c r="C27" s="162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6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61">
        <v>0</v>
      </c>
      <c r="D29" s="78"/>
      <c r="E29" s="39"/>
    </row>
    <row r="30" spans="1:5" x14ac:dyDescent="0.2">
      <c r="A30" s="101">
        <v>4140</v>
      </c>
      <c r="B30" s="100" t="s">
        <v>239</v>
      </c>
      <c r="C30" s="162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6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6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6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6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61">
        <v>0</v>
      </c>
      <c r="D35" s="78"/>
      <c r="E35" s="39"/>
    </row>
    <row r="36" spans="1:5" x14ac:dyDescent="0.2">
      <c r="A36" s="101">
        <v>4150</v>
      </c>
      <c r="B36" s="100" t="s">
        <v>412</v>
      </c>
      <c r="C36" s="162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6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61">
        <v>0</v>
      </c>
      <c r="D38" s="78"/>
      <c r="E38" s="39"/>
    </row>
    <row r="39" spans="1:5" x14ac:dyDescent="0.2">
      <c r="A39" s="101">
        <v>4160</v>
      </c>
      <c r="B39" s="100" t="s">
        <v>414</v>
      </c>
      <c r="C39" s="162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6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6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6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6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6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6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6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61">
        <v>0</v>
      </c>
      <c r="D47" s="78"/>
      <c r="E47" s="39"/>
    </row>
    <row r="48" spans="1:5" x14ac:dyDescent="0.2">
      <c r="A48" s="101">
        <v>4170</v>
      </c>
      <c r="B48" s="100" t="s">
        <v>492</v>
      </c>
      <c r="C48" s="162">
        <f>SUM(C49:C56)</f>
        <v>0</v>
      </c>
      <c r="D48" s="78"/>
      <c r="E48" s="39"/>
    </row>
    <row r="49" spans="1:5" x14ac:dyDescent="0.2">
      <c r="A49" s="40">
        <v>4171</v>
      </c>
      <c r="B49" s="41" t="s">
        <v>416</v>
      </c>
      <c r="C49" s="16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6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61">
        <v>0</v>
      </c>
      <c r="D51" s="78"/>
      <c r="E51" s="39"/>
    </row>
    <row r="52" spans="1:5" ht="22.5" x14ac:dyDescent="0.2">
      <c r="A52" s="40">
        <v>4174</v>
      </c>
      <c r="B52" s="42" t="s">
        <v>419</v>
      </c>
      <c r="C52" s="161">
        <v>0</v>
      </c>
      <c r="D52" s="78"/>
      <c r="E52" s="39"/>
    </row>
    <row r="53" spans="1:5" ht="33.75" x14ac:dyDescent="0.2">
      <c r="A53" s="40">
        <v>4175</v>
      </c>
      <c r="B53" s="42" t="s">
        <v>420</v>
      </c>
      <c r="C53" s="161">
        <v>0</v>
      </c>
      <c r="D53" s="78"/>
      <c r="E53" s="39"/>
    </row>
    <row r="54" spans="1:5" ht="33.75" x14ac:dyDescent="0.2">
      <c r="A54" s="40">
        <v>4176</v>
      </c>
      <c r="B54" s="42" t="s">
        <v>421</v>
      </c>
      <c r="C54" s="16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6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61">
        <v>0</v>
      </c>
      <c r="D56" s="78"/>
      <c r="E56" s="39"/>
    </row>
    <row r="57" spans="1:5" ht="45" x14ac:dyDescent="0.2">
      <c r="A57" s="101">
        <v>4200</v>
      </c>
      <c r="B57" s="102" t="s">
        <v>424</v>
      </c>
      <c r="C57" s="162">
        <f>+C58+C64</f>
        <v>2224015.08</v>
      </c>
      <c r="D57" s="78"/>
      <c r="E57" s="39"/>
    </row>
    <row r="58" spans="1:5" ht="22.5" x14ac:dyDescent="0.2">
      <c r="A58" s="101">
        <v>4210</v>
      </c>
      <c r="B58" s="102" t="s">
        <v>425</v>
      </c>
      <c r="C58" s="162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6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6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6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6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61">
        <v>0</v>
      </c>
      <c r="D63" s="78"/>
      <c r="E63" s="39"/>
    </row>
    <row r="64" spans="1:5" x14ac:dyDescent="0.2">
      <c r="A64" s="101">
        <v>4220</v>
      </c>
      <c r="B64" s="100" t="s">
        <v>254</v>
      </c>
      <c r="C64" s="162">
        <f>SUM(C65:C68)</f>
        <v>2224015.08</v>
      </c>
      <c r="D64" s="78"/>
      <c r="E64" s="39"/>
    </row>
    <row r="65" spans="1:5" x14ac:dyDescent="0.2">
      <c r="A65" s="40">
        <v>4221</v>
      </c>
      <c r="B65" s="41" t="s">
        <v>255</v>
      </c>
      <c r="C65" s="161">
        <v>2224015.08</v>
      </c>
      <c r="D65" s="78"/>
      <c r="E65" s="39"/>
    </row>
    <row r="66" spans="1:5" x14ac:dyDescent="0.2">
      <c r="A66" s="40">
        <v>4223</v>
      </c>
      <c r="B66" s="41" t="s">
        <v>256</v>
      </c>
      <c r="C66" s="16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6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61">
        <v>0</v>
      </c>
      <c r="D68" s="78"/>
      <c r="E68" s="39"/>
    </row>
    <row r="69" spans="1:5" x14ac:dyDescent="0.2">
      <c r="A69" s="103">
        <v>4300</v>
      </c>
      <c r="B69" s="100" t="s">
        <v>259</v>
      </c>
      <c r="C69" s="162">
        <f>C70+C73+C79+C81+C83</f>
        <v>0</v>
      </c>
      <c r="D69" s="41"/>
      <c r="E69" s="41"/>
    </row>
    <row r="70" spans="1:5" x14ac:dyDescent="0.2">
      <c r="A70" s="103">
        <v>4310</v>
      </c>
      <c r="B70" s="100" t="s">
        <v>260</v>
      </c>
      <c r="C70" s="162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6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61">
        <v>0</v>
      </c>
      <c r="D72" s="41"/>
      <c r="E72" s="41"/>
    </row>
    <row r="73" spans="1:5" x14ac:dyDescent="0.2">
      <c r="A73" s="103">
        <v>4320</v>
      </c>
      <c r="B73" s="100" t="s">
        <v>262</v>
      </c>
      <c r="C73" s="162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6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6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6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6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61">
        <v>0</v>
      </c>
      <c r="D78" s="41"/>
      <c r="E78" s="41"/>
    </row>
    <row r="79" spans="1:5" x14ac:dyDescent="0.2">
      <c r="A79" s="103">
        <v>4330</v>
      </c>
      <c r="B79" s="100" t="s">
        <v>268</v>
      </c>
      <c r="C79" s="162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61">
        <v>0</v>
      </c>
      <c r="D80" s="41"/>
      <c r="E80" s="41"/>
    </row>
    <row r="81" spans="1:5" x14ac:dyDescent="0.2">
      <c r="A81" s="103">
        <v>4340</v>
      </c>
      <c r="B81" s="100" t="s">
        <v>269</v>
      </c>
      <c r="C81" s="162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61">
        <v>0</v>
      </c>
      <c r="D82" s="41"/>
      <c r="E82" s="41"/>
    </row>
    <row r="83" spans="1:5" x14ac:dyDescent="0.2">
      <c r="A83" s="103">
        <v>4390</v>
      </c>
      <c r="B83" s="100" t="s">
        <v>270</v>
      </c>
      <c r="C83" s="162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6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6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6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6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6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6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61">
        <v>0</v>
      </c>
      <c r="D90" s="41"/>
      <c r="E90" s="41"/>
    </row>
    <row r="91" spans="1:5" x14ac:dyDescent="0.2">
      <c r="A91" s="39"/>
      <c r="B91" s="39"/>
      <c r="C91" s="133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590</v>
      </c>
    </row>
    <row r="94" spans="1:5" x14ac:dyDescent="0.2">
      <c r="A94" s="103">
        <v>5000</v>
      </c>
      <c r="B94" s="100" t="s">
        <v>276</v>
      </c>
      <c r="C94" s="162">
        <f>C95+C123+C156+C166+C181+C210</f>
        <v>1797918.41</v>
      </c>
      <c r="D94" s="104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3">
        <v>5100</v>
      </c>
      <c r="B95" s="100" t="s">
        <v>277</v>
      </c>
      <c r="C95" s="162">
        <f>C96+C103+C113</f>
        <v>1776285.69</v>
      </c>
      <c r="D95" s="104">
        <f>C95/$C$94</f>
        <v>0.98796790784293709</v>
      </c>
      <c r="E95" s="41"/>
    </row>
    <row r="96" spans="1:5" x14ac:dyDescent="0.2">
      <c r="A96" s="103">
        <v>5110</v>
      </c>
      <c r="B96" s="100" t="s">
        <v>278</v>
      </c>
      <c r="C96" s="162">
        <f>SUM(C97:C102)</f>
        <v>994633.54</v>
      </c>
      <c r="D96" s="104">
        <f t="shared" ref="D96:D159" si="0">C96/$C$94</f>
        <v>0.55321394701108828</v>
      </c>
      <c r="E96" s="41"/>
    </row>
    <row r="97" spans="1:5" x14ac:dyDescent="0.2">
      <c r="A97" s="43">
        <v>5111</v>
      </c>
      <c r="B97" s="41" t="s">
        <v>279</v>
      </c>
      <c r="C97" s="161">
        <v>847810</v>
      </c>
      <c r="D97" s="44">
        <f t="shared" si="0"/>
        <v>0.47155087532587203</v>
      </c>
      <c r="E97" s="41"/>
    </row>
    <row r="98" spans="1:5" x14ac:dyDescent="0.2">
      <c r="A98" s="43">
        <v>5112</v>
      </c>
      <c r="B98" s="41" t="s">
        <v>280</v>
      </c>
      <c r="C98" s="16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61">
        <v>111209</v>
      </c>
      <c r="D99" s="44">
        <f t="shared" si="0"/>
        <v>6.1854308505578964E-2</v>
      </c>
      <c r="E99" s="41"/>
    </row>
    <row r="100" spans="1:5" x14ac:dyDescent="0.2">
      <c r="A100" s="43">
        <v>5114</v>
      </c>
      <c r="B100" s="41" t="s">
        <v>282</v>
      </c>
      <c r="C100" s="16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61">
        <v>22224.54</v>
      </c>
      <c r="D101" s="44">
        <f t="shared" si="0"/>
        <v>1.2361261710424336E-2</v>
      </c>
      <c r="E101" s="41"/>
    </row>
    <row r="102" spans="1:5" x14ac:dyDescent="0.2">
      <c r="A102" s="43">
        <v>5116</v>
      </c>
      <c r="B102" s="41" t="s">
        <v>284</v>
      </c>
      <c r="C102" s="161">
        <v>13390</v>
      </c>
      <c r="D102" s="44">
        <f t="shared" si="0"/>
        <v>7.4475014692129441E-3</v>
      </c>
      <c r="E102" s="41"/>
    </row>
    <row r="103" spans="1:5" x14ac:dyDescent="0.2">
      <c r="A103" s="103">
        <v>5120</v>
      </c>
      <c r="B103" s="100" t="s">
        <v>285</v>
      </c>
      <c r="C103" s="162">
        <f>SUM(C104:C112)</f>
        <v>37988.339999999997</v>
      </c>
      <c r="D103" s="104">
        <f t="shared" si="0"/>
        <v>2.1129067809033668E-2</v>
      </c>
      <c r="E103" s="41"/>
    </row>
    <row r="104" spans="1:5" x14ac:dyDescent="0.2">
      <c r="A104" s="43">
        <v>5121</v>
      </c>
      <c r="B104" s="41" t="s">
        <v>286</v>
      </c>
      <c r="C104" s="161">
        <v>10563.3</v>
      </c>
      <c r="D104" s="44">
        <f t="shared" si="0"/>
        <v>5.8752944189497452E-3</v>
      </c>
      <c r="E104" s="41"/>
    </row>
    <row r="105" spans="1:5" x14ac:dyDescent="0.2">
      <c r="A105" s="43">
        <v>5122</v>
      </c>
      <c r="B105" s="41" t="s">
        <v>287</v>
      </c>
      <c r="C105" s="161">
        <v>4394.91</v>
      </c>
      <c r="D105" s="44">
        <f t="shared" si="0"/>
        <v>2.444443516210505E-3</v>
      </c>
      <c r="E105" s="41"/>
    </row>
    <row r="106" spans="1:5" x14ac:dyDescent="0.2">
      <c r="A106" s="43">
        <v>5123</v>
      </c>
      <c r="B106" s="41" t="s">
        <v>288</v>
      </c>
      <c r="C106" s="16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6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290</v>
      </c>
      <c r="C108" s="16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291</v>
      </c>
      <c r="C109" s="161">
        <v>16000</v>
      </c>
      <c r="D109" s="44">
        <f t="shared" si="0"/>
        <v>8.8991802470057592E-3</v>
      </c>
      <c r="E109" s="41"/>
    </row>
    <row r="110" spans="1:5" x14ac:dyDescent="0.2">
      <c r="A110" s="43">
        <v>5127</v>
      </c>
      <c r="B110" s="41" t="s">
        <v>292</v>
      </c>
      <c r="C110" s="16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6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61">
        <v>7030.13</v>
      </c>
      <c r="D112" s="44">
        <f t="shared" si="0"/>
        <v>3.9101496268676619E-3</v>
      </c>
      <c r="E112" s="41"/>
    </row>
    <row r="113" spans="1:5" x14ac:dyDescent="0.2">
      <c r="A113" s="103">
        <v>5130</v>
      </c>
      <c r="B113" s="100" t="s">
        <v>295</v>
      </c>
      <c r="C113" s="162">
        <f>SUM(C114:C122)</f>
        <v>743663.80999999994</v>
      </c>
      <c r="D113" s="104">
        <f t="shared" si="0"/>
        <v>0.41362489302281519</v>
      </c>
      <c r="E113" s="41"/>
    </row>
    <row r="114" spans="1:5" x14ac:dyDescent="0.2">
      <c r="A114" s="43">
        <v>5131</v>
      </c>
      <c r="B114" s="41" t="s">
        <v>296</v>
      </c>
      <c r="C114" s="161">
        <v>22341</v>
      </c>
      <c r="D114" s="44">
        <f t="shared" si="0"/>
        <v>1.2426036618647229E-2</v>
      </c>
      <c r="E114" s="41"/>
    </row>
    <row r="115" spans="1:5" x14ac:dyDescent="0.2">
      <c r="A115" s="43">
        <v>5132</v>
      </c>
      <c r="B115" s="41" t="s">
        <v>297</v>
      </c>
      <c r="C115" s="16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6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299</v>
      </c>
      <c r="C117" s="161">
        <v>10733.85</v>
      </c>
      <c r="D117" s="44">
        <f t="shared" si="0"/>
        <v>5.9701541183951731E-3</v>
      </c>
      <c r="E117" s="41"/>
    </row>
    <row r="118" spans="1:5" x14ac:dyDescent="0.2">
      <c r="A118" s="43">
        <v>5135</v>
      </c>
      <c r="B118" s="41" t="s">
        <v>300</v>
      </c>
      <c r="C118" s="161">
        <v>19099.87</v>
      </c>
      <c r="D118" s="44">
        <f t="shared" si="0"/>
        <v>1.0623324114023617E-2</v>
      </c>
      <c r="E118" s="41"/>
    </row>
    <row r="119" spans="1:5" x14ac:dyDescent="0.2">
      <c r="A119" s="43">
        <v>5136</v>
      </c>
      <c r="B119" s="41" t="s">
        <v>301</v>
      </c>
      <c r="C119" s="161">
        <v>444000.22</v>
      </c>
      <c r="D119" s="44">
        <f t="shared" si="0"/>
        <v>0.24695237421813818</v>
      </c>
      <c r="E119" s="41"/>
    </row>
    <row r="120" spans="1:5" x14ac:dyDescent="0.2">
      <c r="A120" s="43">
        <v>5137</v>
      </c>
      <c r="B120" s="41" t="s">
        <v>302</v>
      </c>
      <c r="C120" s="161">
        <v>5212</v>
      </c>
      <c r="D120" s="44">
        <f t="shared" si="0"/>
        <v>2.8989079654621257E-3</v>
      </c>
      <c r="E120" s="41"/>
    </row>
    <row r="121" spans="1:5" x14ac:dyDescent="0.2">
      <c r="A121" s="43">
        <v>5138</v>
      </c>
      <c r="B121" s="41" t="s">
        <v>303</v>
      </c>
      <c r="C121" s="161">
        <v>211751.87</v>
      </c>
      <c r="D121" s="44">
        <f t="shared" si="0"/>
        <v>0.1177761286731582</v>
      </c>
      <c r="E121" s="41"/>
    </row>
    <row r="122" spans="1:5" x14ac:dyDescent="0.2">
      <c r="A122" s="43">
        <v>5139</v>
      </c>
      <c r="B122" s="41" t="s">
        <v>304</v>
      </c>
      <c r="C122" s="161">
        <v>30525</v>
      </c>
      <c r="D122" s="44">
        <f t="shared" si="0"/>
        <v>1.6977967314990672E-2</v>
      </c>
      <c r="E122" s="41"/>
    </row>
    <row r="123" spans="1:5" x14ac:dyDescent="0.2">
      <c r="A123" s="103">
        <v>5200</v>
      </c>
      <c r="B123" s="100" t="s">
        <v>305</v>
      </c>
      <c r="C123" s="162">
        <f>C124+C127+C130+C133+C138+C142+C145+C147+C153</f>
        <v>0</v>
      </c>
      <c r="D123" s="104">
        <f t="shared" si="0"/>
        <v>0</v>
      </c>
      <c r="E123" s="41"/>
    </row>
    <row r="124" spans="1:5" x14ac:dyDescent="0.2">
      <c r="A124" s="103">
        <v>5210</v>
      </c>
      <c r="B124" s="100" t="s">
        <v>306</v>
      </c>
      <c r="C124" s="162">
        <f>SUM(C125:C126)</f>
        <v>0</v>
      </c>
      <c r="D124" s="104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6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61">
        <v>0</v>
      </c>
      <c r="D126" s="44">
        <f t="shared" si="0"/>
        <v>0</v>
      </c>
      <c r="E126" s="41"/>
    </row>
    <row r="127" spans="1:5" x14ac:dyDescent="0.2">
      <c r="A127" s="103">
        <v>5220</v>
      </c>
      <c r="B127" s="100" t="s">
        <v>309</v>
      </c>
      <c r="C127" s="162">
        <f>SUM(C128:C129)</f>
        <v>0</v>
      </c>
      <c r="D127" s="104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6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61">
        <v>0</v>
      </c>
      <c r="D129" s="44">
        <f t="shared" si="0"/>
        <v>0</v>
      </c>
      <c r="E129" s="41"/>
    </row>
    <row r="130" spans="1:5" x14ac:dyDescent="0.2">
      <c r="A130" s="103">
        <v>5230</v>
      </c>
      <c r="B130" s="100" t="s">
        <v>256</v>
      </c>
      <c r="C130" s="162">
        <f>SUM(C131:C132)</f>
        <v>0</v>
      </c>
      <c r="D130" s="104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6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61">
        <v>0</v>
      </c>
      <c r="D132" s="44">
        <f t="shared" si="0"/>
        <v>0</v>
      </c>
      <c r="E132" s="41"/>
    </row>
    <row r="133" spans="1:5" x14ac:dyDescent="0.2">
      <c r="A133" s="103">
        <v>5240</v>
      </c>
      <c r="B133" s="100" t="s">
        <v>257</v>
      </c>
      <c r="C133" s="162">
        <f>SUM(C134:C137)</f>
        <v>0</v>
      </c>
      <c r="D133" s="104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6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6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6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61">
        <v>0</v>
      </c>
      <c r="D137" s="44">
        <f t="shared" si="0"/>
        <v>0</v>
      </c>
      <c r="E137" s="41"/>
    </row>
    <row r="138" spans="1:5" x14ac:dyDescent="0.2">
      <c r="A138" s="103">
        <v>5250</v>
      </c>
      <c r="B138" s="100" t="s">
        <v>258</v>
      </c>
      <c r="C138" s="162">
        <f>SUM(C139:C141)</f>
        <v>0</v>
      </c>
      <c r="D138" s="104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6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6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61">
        <v>0</v>
      </c>
      <c r="D141" s="44">
        <f t="shared" si="0"/>
        <v>0</v>
      </c>
      <c r="E141" s="41"/>
    </row>
    <row r="142" spans="1:5" x14ac:dyDescent="0.2">
      <c r="A142" s="103">
        <v>5260</v>
      </c>
      <c r="B142" s="100" t="s">
        <v>321</v>
      </c>
      <c r="C142" s="162">
        <f>SUM(C143:C144)</f>
        <v>0</v>
      </c>
      <c r="D142" s="104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6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61">
        <v>0</v>
      </c>
      <c r="D144" s="44">
        <f t="shared" si="0"/>
        <v>0</v>
      </c>
      <c r="E144" s="41"/>
    </row>
    <row r="145" spans="1:5" x14ac:dyDescent="0.2">
      <c r="A145" s="103">
        <v>5270</v>
      </c>
      <c r="B145" s="100" t="s">
        <v>324</v>
      </c>
      <c r="C145" s="162">
        <f>SUM(C146)</f>
        <v>0</v>
      </c>
      <c r="D145" s="104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61">
        <v>0</v>
      </c>
      <c r="D146" s="44">
        <f t="shared" si="0"/>
        <v>0</v>
      </c>
      <c r="E146" s="41"/>
    </row>
    <row r="147" spans="1:5" x14ac:dyDescent="0.2">
      <c r="A147" s="103">
        <v>5280</v>
      </c>
      <c r="B147" s="100" t="s">
        <v>326</v>
      </c>
      <c r="C147" s="162">
        <f>SUM(C148:C152)</f>
        <v>0</v>
      </c>
      <c r="D147" s="104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6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6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6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6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61">
        <v>0</v>
      </c>
      <c r="D152" s="44">
        <f t="shared" si="0"/>
        <v>0</v>
      </c>
      <c r="E152" s="41"/>
    </row>
    <row r="153" spans="1:5" x14ac:dyDescent="0.2">
      <c r="A153" s="103">
        <v>5290</v>
      </c>
      <c r="B153" s="100" t="s">
        <v>332</v>
      </c>
      <c r="C153" s="162">
        <f>SUM(C154:C155)</f>
        <v>0</v>
      </c>
      <c r="D153" s="104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6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61">
        <v>0</v>
      </c>
      <c r="D155" s="44">
        <f t="shared" si="0"/>
        <v>0</v>
      </c>
      <c r="E155" s="41"/>
    </row>
    <row r="156" spans="1:5" x14ac:dyDescent="0.2">
      <c r="A156" s="103">
        <v>5300</v>
      </c>
      <c r="B156" s="100" t="s">
        <v>335</v>
      </c>
      <c r="C156" s="162">
        <f>C157+C160+C163</f>
        <v>0</v>
      </c>
      <c r="D156" s="104">
        <f t="shared" si="0"/>
        <v>0</v>
      </c>
      <c r="E156" s="41"/>
    </row>
    <row r="157" spans="1:5" x14ac:dyDescent="0.2">
      <c r="A157" s="103">
        <v>5310</v>
      </c>
      <c r="B157" s="100" t="s">
        <v>251</v>
      </c>
      <c r="C157" s="162">
        <f>C158+C159</f>
        <v>0</v>
      </c>
      <c r="D157" s="104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6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61">
        <v>0</v>
      </c>
      <c r="D159" s="44">
        <f t="shared" si="0"/>
        <v>0</v>
      </c>
      <c r="E159" s="41"/>
    </row>
    <row r="160" spans="1:5" x14ac:dyDescent="0.2">
      <c r="A160" s="103">
        <v>5320</v>
      </c>
      <c r="B160" s="100" t="s">
        <v>252</v>
      </c>
      <c r="C160" s="162">
        <f>SUM(C161:C162)</f>
        <v>0</v>
      </c>
      <c r="D160" s="104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6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61">
        <v>0</v>
      </c>
      <c r="D162" s="44">
        <f t="shared" si="1"/>
        <v>0</v>
      </c>
      <c r="E162" s="41"/>
    </row>
    <row r="163" spans="1:5" x14ac:dyDescent="0.2">
      <c r="A163" s="103">
        <v>5330</v>
      </c>
      <c r="B163" s="100" t="s">
        <v>253</v>
      </c>
      <c r="C163" s="162">
        <f>SUM(C164:C165)</f>
        <v>0</v>
      </c>
      <c r="D163" s="104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6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61">
        <v>0</v>
      </c>
      <c r="D165" s="44">
        <f t="shared" si="1"/>
        <v>0</v>
      </c>
      <c r="E165" s="41"/>
    </row>
    <row r="166" spans="1:5" x14ac:dyDescent="0.2">
      <c r="A166" s="103">
        <v>5400</v>
      </c>
      <c r="B166" s="100" t="s">
        <v>342</v>
      </c>
      <c r="C166" s="162">
        <f>C167+C170+C173+C176+C178</f>
        <v>0</v>
      </c>
      <c r="D166" s="104">
        <f t="shared" si="1"/>
        <v>0</v>
      </c>
      <c r="E166" s="41"/>
    </row>
    <row r="167" spans="1:5" x14ac:dyDescent="0.2">
      <c r="A167" s="103">
        <v>5410</v>
      </c>
      <c r="B167" s="100" t="s">
        <v>343</v>
      </c>
      <c r="C167" s="162">
        <f>SUM(C168:C169)</f>
        <v>0</v>
      </c>
      <c r="D167" s="104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6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61">
        <v>0</v>
      </c>
      <c r="D169" s="44">
        <f t="shared" si="1"/>
        <v>0</v>
      </c>
      <c r="E169" s="41"/>
    </row>
    <row r="170" spans="1:5" x14ac:dyDescent="0.2">
      <c r="A170" s="103">
        <v>5420</v>
      </c>
      <c r="B170" s="100" t="s">
        <v>346</v>
      </c>
      <c r="C170" s="162">
        <f>SUM(C171:C172)</f>
        <v>0</v>
      </c>
      <c r="D170" s="104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6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61">
        <v>0</v>
      </c>
      <c r="D172" s="44">
        <f t="shared" si="1"/>
        <v>0</v>
      </c>
      <c r="E172" s="41"/>
    </row>
    <row r="173" spans="1:5" x14ac:dyDescent="0.2">
      <c r="A173" s="103">
        <v>5430</v>
      </c>
      <c r="B173" s="100" t="s">
        <v>349</v>
      </c>
      <c r="C173" s="162">
        <f>SUM(C174:C175)</f>
        <v>0</v>
      </c>
      <c r="D173" s="104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6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61">
        <v>0</v>
      </c>
      <c r="D175" s="44">
        <f t="shared" si="1"/>
        <v>0</v>
      </c>
      <c r="E175" s="41"/>
    </row>
    <row r="176" spans="1:5" x14ac:dyDescent="0.2">
      <c r="A176" s="103">
        <v>5440</v>
      </c>
      <c r="B176" s="100" t="s">
        <v>352</v>
      </c>
      <c r="C176" s="162">
        <f>SUM(C177)</f>
        <v>0</v>
      </c>
      <c r="D176" s="104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61">
        <v>0</v>
      </c>
      <c r="D177" s="44">
        <f t="shared" si="1"/>
        <v>0</v>
      </c>
      <c r="E177" s="41"/>
    </row>
    <row r="178" spans="1:5" x14ac:dyDescent="0.2">
      <c r="A178" s="103">
        <v>5450</v>
      </c>
      <c r="B178" s="100" t="s">
        <v>353</v>
      </c>
      <c r="C178" s="162">
        <f>SUM(C179:C180)</f>
        <v>0</v>
      </c>
      <c r="D178" s="104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6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61">
        <v>0</v>
      </c>
      <c r="D180" s="44">
        <f t="shared" si="1"/>
        <v>0</v>
      </c>
      <c r="E180" s="41"/>
    </row>
    <row r="181" spans="1:5" x14ac:dyDescent="0.2">
      <c r="A181" s="103">
        <v>5500</v>
      </c>
      <c r="B181" s="100" t="s">
        <v>356</v>
      </c>
      <c r="C181" s="162">
        <f>C182+C191+C194+C200</f>
        <v>21632.720000000001</v>
      </c>
      <c r="D181" s="104">
        <f t="shared" si="1"/>
        <v>1.2032092157062902E-2</v>
      </c>
      <c r="E181" s="41"/>
    </row>
    <row r="182" spans="1:5" x14ac:dyDescent="0.2">
      <c r="A182" s="103">
        <v>5510</v>
      </c>
      <c r="B182" s="100" t="s">
        <v>357</v>
      </c>
      <c r="C182" s="162">
        <f>SUM(C183:C190)</f>
        <v>21632.720000000001</v>
      </c>
      <c r="D182" s="104">
        <f t="shared" si="1"/>
        <v>1.2032092157062902E-2</v>
      </c>
      <c r="E182" s="41"/>
    </row>
    <row r="183" spans="1:5" x14ac:dyDescent="0.2">
      <c r="A183" s="43">
        <v>5511</v>
      </c>
      <c r="B183" s="41" t="s">
        <v>358</v>
      </c>
      <c r="C183" s="16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6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6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6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61">
        <v>21632.720000000001</v>
      </c>
      <c r="D187" s="44">
        <f t="shared" si="1"/>
        <v>1.2032092157062902E-2</v>
      </c>
      <c r="E187" s="41"/>
    </row>
    <row r="188" spans="1:5" x14ac:dyDescent="0.2">
      <c r="A188" s="43">
        <v>5516</v>
      </c>
      <c r="B188" s="41" t="s">
        <v>363</v>
      </c>
      <c r="C188" s="16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6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61">
        <v>0</v>
      </c>
      <c r="D190" s="44">
        <f t="shared" si="1"/>
        <v>0</v>
      </c>
      <c r="E190" s="41"/>
    </row>
    <row r="191" spans="1:5" x14ac:dyDescent="0.2">
      <c r="A191" s="103">
        <v>5520</v>
      </c>
      <c r="B191" s="100" t="s">
        <v>40</v>
      </c>
      <c r="C191" s="162">
        <f>SUM(C192:C193)</f>
        <v>0</v>
      </c>
      <c r="D191" s="104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6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61">
        <v>0</v>
      </c>
      <c r="D193" s="44">
        <f t="shared" si="1"/>
        <v>0</v>
      </c>
      <c r="E193" s="41"/>
    </row>
    <row r="194" spans="1:5" x14ac:dyDescent="0.2">
      <c r="A194" s="103">
        <v>5530</v>
      </c>
      <c r="B194" s="100" t="s">
        <v>367</v>
      </c>
      <c r="C194" s="162">
        <f>SUM(C195:C199)</f>
        <v>0</v>
      </c>
      <c r="D194" s="104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6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6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6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6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61">
        <v>0</v>
      </c>
      <c r="D199" s="44">
        <f t="shared" si="1"/>
        <v>0</v>
      </c>
      <c r="E199" s="41"/>
    </row>
    <row r="200" spans="1:5" x14ac:dyDescent="0.2">
      <c r="A200" s="103">
        <v>5590</v>
      </c>
      <c r="B200" s="100" t="s">
        <v>373</v>
      </c>
      <c r="C200" s="162">
        <f>SUM(C201:C209)</f>
        <v>0</v>
      </c>
      <c r="D200" s="104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6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6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6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6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6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6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6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6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61">
        <v>0</v>
      </c>
      <c r="D209" s="44">
        <f t="shared" si="1"/>
        <v>0</v>
      </c>
      <c r="E209" s="41"/>
    </row>
    <row r="210" spans="1:5" x14ac:dyDescent="0.2">
      <c r="A210" s="103">
        <v>5600</v>
      </c>
      <c r="B210" s="100" t="s">
        <v>39</v>
      </c>
      <c r="C210" s="162">
        <f>C211</f>
        <v>0</v>
      </c>
      <c r="D210" s="104">
        <f t="shared" si="1"/>
        <v>0</v>
      </c>
      <c r="E210" s="41"/>
    </row>
    <row r="211" spans="1:5" x14ac:dyDescent="0.2">
      <c r="A211" s="103">
        <v>5610</v>
      </c>
      <c r="B211" s="100" t="s">
        <v>381</v>
      </c>
      <c r="C211" s="162">
        <f>C212</f>
        <v>0</v>
      </c>
      <c r="D211" s="104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61">
        <v>0</v>
      </c>
      <c r="D212" s="44">
        <f t="shared" si="1"/>
        <v>0</v>
      </c>
      <c r="E212" s="41"/>
    </row>
    <row r="213" spans="1:5" x14ac:dyDescent="0.2">
      <c r="C213" s="134"/>
    </row>
    <row r="214" spans="1:5" x14ac:dyDescent="0.2">
      <c r="B214" s="14" t="s">
        <v>517</v>
      </c>
    </row>
    <row r="217" spans="1:5" ht="12" x14ac:dyDescent="0.2">
      <c r="B217" s="170"/>
      <c r="C217" s="171"/>
    </row>
    <row r="218" spans="1:5" ht="12" x14ac:dyDescent="0.2">
      <c r="B218" s="170"/>
      <c r="C218" s="172"/>
    </row>
    <row r="219" spans="1:5" ht="12" x14ac:dyDescent="0.2">
      <c r="B219" s="170"/>
      <c r="C219" s="172"/>
    </row>
    <row r="220" spans="1:5" ht="12" x14ac:dyDescent="0.2">
      <c r="B220" s="170"/>
      <c r="C220" s="17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8"/>
  <sheetViews>
    <sheetView topLeftCell="A160" zoomScaleNormal="100" workbookViewId="0">
      <selection activeCell="B175" sqref="B175:C180"/>
    </sheetView>
  </sheetViews>
  <sheetFormatPr baseColWidth="10" defaultColWidth="9.140625" defaultRowHeight="11.25" x14ac:dyDescent="0.2"/>
  <cols>
    <col min="1" max="1" width="10" style="14" customWidth="1"/>
    <col min="2" max="2" width="48.5703125" style="14" customWidth="1"/>
    <col min="3" max="4" width="14.42578125" style="14" customWidth="1"/>
    <col min="5" max="5" width="14.7109375" style="14" customWidth="1"/>
    <col min="6" max="6" width="13.85546875" style="14" customWidth="1"/>
    <col min="7" max="7" width="12.42578125" style="14" customWidth="1"/>
    <col min="8" max="8" width="14.5703125" style="14" customWidth="1"/>
    <col min="9" max="9" width="11.85546875" style="14" customWidth="1"/>
    <col min="10" max="10" width="13.28515625" style="14" customWidth="1"/>
    <col min="11" max="16384" width="9.140625" style="14"/>
  </cols>
  <sheetData>
    <row r="1" spans="1:8" s="11" customFormat="1" ht="18.95" customHeight="1" x14ac:dyDescent="0.25">
      <c r="A1" s="198" t="s">
        <v>595</v>
      </c>
      <c r="B1" s="199"/>
      <c r="C1" s="199"/>
      <c r="D1" s="199"/>
      <c r="E1" s="199"/>
      <c r="F1" s="199"/>
      <c r="G1" s="10" t="s">
        <v>497</v>
      </c>
      <c r="H1" s="18">
        <v>2025</v>
      </c>
    </row>
    <row r="2" spans="1:8" s="11" customFormat="1" ht="18.95" customHeight="1" x14ac:dyDescent="0.25">
      <c r="A2" s="198" t="s">
        <v>501</v>
      </c>
      <c r="B2" s="199"/>
      <c r="C2" s="199"/>
      <c r="D2" s="199"/>
      <c r="E2" s="199"/>
      <c r="F2" s="199"/>
      <c r="G2" s="10" t="s">
        <v>498</v>
      </c>
      <c r="H2" s="18" t="s">
        <v>500</v>
      </c>
    </row>
    <row r="3" spans="1:8" s="11" customFormat="1" ht="18.95" customHeight="1" x14ac:dyDescent="0.25">
      <c r="A3" s="198" t="s">
        <v>596</v>
      </c>
      <c r="B3" s="199"/>
      <c r="C3" s="199"/>
      <c r="D3" s="199"/>
      <c r="E3" s="199"/>
      <c r="F3" s="199"/>
      <c r="G3" s="10" t="s">
        <v>499</v>
      </c>
      <c r="H3" s="18">
        <v>4</v>
      </c>
    </row>
    <row r="4" spans="1:8" s="11" customFormat="1" ht="18.95" customHeight="1" x14ac:dyDescent="0.25">
      <c r="A4" s="198" t="s">
        <v>515</v>
      </c>
      <c r="B4" s="199"/>
      <c r="C4" s="199"/>
      <c r="D4" s="199"/>
      <c r="E4" s="199"/>
      <c r="F4" s="199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60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60">
        <v>0</v>
      </c>
    </row>
    <row r="11" spans="1:8" x14ac:dyDescent="0.2">
      <c r="A11" s="16">
        <v>1121</v>
      </c>
      <c r="B11" s="14" t="s">
        <v>118</v>
      </c>
      <c r="C11" s="160">
        <v>0</v>
      </c>
    </row>
    <row r="12" spans="1:8" x14ac:dyDescent="0.2">
      <c r="C12" s="134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114</v>
      </c>
    </row>
    <row r="15" spans="1:8" ht="22.5" x14ac:dyDescent="0.2">
      <c r="A15" s="16">
        <v>1122</v>
      </c>
      <c r="B15" s="14" t="s">
        <v>120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9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121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</row>
    <row r="17" spans="1:8" x14ac:dyDescent="0.2">
      <c r="C17" s="134"/>
      <c r="D17" s="134"/>
      <c r="E17" s="134"/>
      <c r="F17" s="134"/>
      <c r="G17" s="134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60">
        <v>4000</v>
      </c>
      <c r="D21" s="160">
        <v>4000</v>
      </c>
      <c r="E21" s="160">
        <v>0</v>
      </c>
      <c r="F21" s="160">
        <v>0</v>
      </c>
      <c r="G21" s="160">
        <v>0</v>
      </c>
    </row>
    <row r="22" spans="1:8" x14ac:dyDescent="0.2">
      <c r="A22" s="16">
        <v>1126</v>
      </c>
      <c r="B22" s="14" t="s">
        <v>481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</row>
    <row r="23" spans="1:8" x14ac:dyDescent="0.2">
      <c r="A23" s="16">
        <v>1129</v>
      </c>
      <c r="B23" s="14" t="s">
        <v>482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</row>
    <row r="24" spans="1:8" x14ac:dyDescent="0.2">
      <c r="A24" s="16">
        <v>1131</v>
      </c>
      <c r="B24" s="14" t="s">
        <v>129</v>
      </c>
      <c r="C24" s="160">
        <v>0</v>
      </c>
      <c r="D24" s="160">
        <v>0</v>
      </c>
      <c r="E24" s="160">
        <v>0</v>
      </c>
      <c r="F24" s="160">
        <v>0</v>
      </c>
      <c r="G24" s="160">
        <v>0</v>
      </c>
    </row>
    <row r="25" spans="1:8" x14ac:dyDescent="0.2">
      <c r="A25" s="16">
        <v>1132</v>
      </c>
      <c r="B25" s="14" t="s">
        <v>130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</row>
    <row r="26" spans="1:8" x14ac:dyDescent="0.2">
      <c r="A26" s="16">
        <v>1133</v>
      </c>
      <c r="B26" s="14" t="s">
        <v>131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8" x14ac:dyDescent="0.2">
      <c r="A27" s="16">
        <v>1134</v>
      </c>
      <c r="B27" s="14" t="s">
        <v>132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</row>
    <row r="28" spans="1:8" x14ac:dyDescent="0.2">
      <c r="A28" s="16">
        <v>1139</v>
      </c>
      <c r="B28" s="14" t="s">
        <v>133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60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60">
        <v>0</v>
      </c>
    </row>
    <row r="34" spans="1:8" x14ac:dyDescent="0.2">
      <c r="A34" s="16">
        <v>1142</v>
      </c>
      <c r="B34" s="14" t="s">
        <v>137</v>
      </c>
      <c r="C34" s="160">
        <v>0</v>
      </c>
    </row>
    <row r="35" spans="1:8" x14ac:dyDescent="0.2">
      <c r="A35" s="16">
        <v>1143</v>
      </c>
      <c r="B35" s="14" t="s">
        <v>138</v>
      </c>
      <c r="C35" s="160">
        <v>0</v>
      </c>
    </row>
    <row r="36" spans="1:8" x14ac:dyDescent="0.2">
      <c r="A36" s="16">
        <v>1144</v>
      </c>
      <c r="B36" s="14" t="s">
        <v>139</v>
      </c>
      <c r="C36" s="160">
        <v>0</v>
      </c>
    </row>
    <row r="37" spans="1:8" x14ac:dyDescent="0.2">
      <c r="A37" s="16">
        <v>1145</v>
      </c>
      <c r="B37" s="14" t="s">
        <v>140</v>
      </c>
      <c r="C37" s="160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60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60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60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60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60">
        <v>0</v>
      </c>
    </row>
    <row r="52" spans="1:10" x14ac:dyDescent="0.2">
      <c r="A52" s="16">
        <v>1214</v>
      </c>
      <c r="B52" s="14" t="s">
        <v>146</v>
      </c>
      <c r="C52" s="160">
        <v>0</v>
      </c>
    </row>
    <row r="53" spans="1:10" x14ac:dyDescent="0.2">
      <c r="C53" s="134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554</v>
      </c>
      <c r="G55" s="15" t="s">
        <v>555</v>
      </c>
      <c r="H55" s="15" t="s">
        <v>99</v>
      </c>
      <c r="I55" s="166" t="s">
        <v>556</v>
      </c>
      <c r="J55" s="15" t="s">
        <v>126</v>
      </c>
    </row>
    <row r="56" spans="1:10" x14ac:dyDescent="0.2">
      <c r="A56" s="16">
        <v>1230</v>
      </c>
      <c r="B56" s="14" t="s">
        <v>148</v>
      </c>
      <c r="C56" s="160">
        <f>SUM(C57:C63)</f>
        <v>0</v>
      </c>
      <c r="D56" s="160">
        <f>SUM(D57:D63)</f>
        <v>0</v>
      </c>
      <c r="E56" s="160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60">
        <v>0</v>
      </c>
      <c r="D57" s="135"/>
      <c r="E57" s="135"/>
    </row>
    <row r="58" spans="1:10" x14ac:dyDescent="0.2">
      <c r="A58" s="16">
        <v>1232</v>
      </c>
      <c r="B58" s="14" t="s">
        <v>150</v>
      </c>
      <c r="C58" s="160">
        <v>0</v>
      </c>
      <c r="D58" s="160">
        <v>0</v>
      </c>
      <c r="E58" s="160">
        <v>0</v>
      </c>
    </row>
    <row r="59" spans="1:10" x14ac:dyDescent="0.2">
      <c r="A59" s="16">
        <v>1233</v>
      </c>
      <c r="B59" s="14" t="s">
        <v>151</v>
      </c>
      <c r="C59" s="160">
        <v>0</v>
      </c>
      <c r="D59" s="160">
        <v>0</v>
      </c>
      <c r="E59" s="160">
        <v>0</v>
      </c>
    </row>
    <row r="60" spans="1:10" x14ac:dyDescent="0.2">
      <c r="A60" s="16">
        <v>1234</v>
      </c>
      <c r="B60" s="14" t="s">
        <v>152</v>
      </c>
      <c r="C60" s="160">
        <v>0</v>
      </c>
      <c r="D60" s="160">
        <v>0</v>
      </c>
      <c r="E60" s="160">
        <v>0</v>
      </c>
    </row>
    <row r="61" spans="1:10" x14ac:dyDescent="0.2">
      <c r="A61" s="16">
        <v>1235</v>
      </c>
      <c r="B61" s="14" t="s">
        <v>153</v>
      </c>
      <c r="C61" s="160">
        <v>0</v>
      </c>
      <c r="D61" s="160">
        <v>0</v>
      </c>
      <c r="E61" s="160">
        <v>0</v>
      </c>
    </row>
    <row r="62" spans="1:10" x14ac:dyDescent="0.2">
      <c r="A62" s="16">
        <v>1236</v>
      </c>
      <c r="B62" s="14" t="s">
        <v>154</v>
      </c>
      <c r="C62" s="160">
        <v>0</v>
      </c>
      <c r="D62" s="160">
        <v>0</v>
      </c>
      <c r="E62" s="160">
        <v>0</v>
      </c>
    </row>
    <row r="63" spans="1:10" x14ac:dyDescent="0.2">
      <c r="A63" s="16">
        <v>1239</v>
      </c>
      <c r="B63" s="14" t="s">
        <v>155</v>
      </c>
      <c r="C63" s="160">
        <v>0</v>
      </c>
      <c r="D63" s="160">
        <v>0</v>
      </c>
      <c r="E63" s="160">
        <v>0</v>
      </c>
    </row>
    <row r="64" spans="1:10" x14ac:dyDescent="0.2">
      <c r="A64" s="16">
        <v>1240</v>
      </c>
      <c r="B64" s="14" t="s">
        <v>156</v>
      </c>
      <c r="C64" s="160">
        <f>SUM(C65:C72)</f>
        <v>442133.59</v>
      </c>
      <c r="D64" s="160">
        <f t="shared" ref="D64:E64" si="0">SUM(D65:D72)</f>
        <v>21632.720000000001</v>
      </c>
      <c r="E64" s="160">
        <f t="shared" si="0"/>
        <v>325022.83</v>
      </c>
    </row>
    <row r="65" spans="1:9" x14ac:dyDescent="0.2">
      <c r="A65" s="16">
        <v>1241</v>
      </c>
      <c r="B65" s="14" t="s">
        <v>157</v>
      </c>
      <c r="C65" s="160">
        <v>301631.59000000003</v>
      </c>
      <c r="D65" s="160">
        <v>20179.52</v>
      </c>
      <c r="E65" s="160">
        <v>195540.93</v>
      </c>
    </row>
    <row r="66" spans="1:9" x14ac:dyDescent="0.2">
      <c r="A66" s="16">
        <v>1242</v>
      </c>
      <c r="B66" s="14" t="s">
        <v>158</v>
      </c>
      <c r="C66" s="160">
        <v>0</v>
      </c>
      <c r="D66" s="160">
        <v>0</v>
      </c>
      <c r="E66" s="160">
        <v>0</v>
      </c>
    </row>
    <row r="67" spans="1:9" x14ac:dyDescent="0.2">
      <c r="A67" s="16">
        <v>1243</v>
      </c>
      <c r="B67" s="14" t="s">
        <v>159</v>
      </c>
      <c r="C67" s="160">
        <v>0</v>
      </c>
      <c r="D67" s="160">
        <v>0</v>
      </c>
      <c r="E67" s="160">
        <v>0</v>
      </c>
    </row>
    <row r="68" spans="1:9" x14ac:dyDescent="0.2">
      <c r="A68" s="16">
        <v>1244</v>
      </c>
      <c r="B68" s="14" t="s">
        <v>160</v>
      </c>
      <c r="C68" s="160">
        <v>125970</v>
      </c>
      <c r="D68" s="160">
        <v>0</v>
      </c>
      <c r="E68" s="160">
        <v>125970</v>
      </c>
    </row>
    <row r="69" spans="1:9" x14ac:dyDescent="0.2">
      <c r="A69" s="16">
        <v>1245</v>
      </c>
      <c r="B69" s="14" t="s">
        <v>161</v>
      </c>
      <c r="C69" s="160">
        <v>0</v>
      </c>
      <c r="D69" s="160">
        <v>0</v>
      </c>
      <c r="E69" s="160">
        <v>0</v>
      </c>
    </row>
    <row r="70" spans="1:9" x14ac:dyDescent="0.2">
      <c r="A70" s="16">
        <v>1246</v>
      </c>
      <c r="B70" s="14" t="s">
        <v>162</v>
      </c>
      <c r="C70" s="160">
        <v>14532</v>
      </c>
      <c r="D70" s="160">
        <v>1453.2</v>
      </c>
      <c r="E70" s="160">
        <v>3511.9</v>
      </c>
    </row>
    <row r="71" spans="1:9" x14ac:dyDescent="0.2">
      <c r="A71" s="16">
        <v>1247</v>
      </c>
      <c r="B71" s="14" t="s">
        <v>163</v>
      </c>
      <c r="C71" s="160">
        <v>0</v>
      </c>
      <c r="D71" s="160">
        <v>0</v>
      </c>
      <c r="E71" s="160">
        <v>0</v>
      </c>
    </row>
    <row r="72" spans="1:9" x14ac:dyDescent="0.2">
      <c r="A72" s="16">
        <v>1248</v>
      </c>
      <c r="B72" s="14" t="s">
        <v>164</v>
      </c>
      <c r="C72" s="160">
        <v>0</v>
      </c>
      <c r="D72" s="160">
        <v>0</v>
      </c>
      <c r="E72" s="160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557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60">
        <f>SUM(C77:C81)</f>
        <v>0</v>
      </c>
      <c r="D76" s="160">
        <f>SUM(D77:D81)</f>
        <v>0</v>
      </c>
      <c r="E76" s="160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167</v>
      </c>
      <c r="C77" s="160">
        <v>0</v>
      </c>
      <c r="D77" s="160">
        <v>0</v>
      </c>
      <c r="E77" s="160">
        <v>0</v>
      </c>
    </row>
    <row r="78" spans="1:9" x14ac:dyDescent="0.2">
      <c r="A78" s="16">
        <v>1252</v>
      </c>
      <c r="B78" s="14" t="s">
        <v>168</v>
      </c>
      <c r="C78" s="160">
        <v>0</v>
      </c>
      <c r="D78" s="160">
        <v>0</v>
      </c>
      <c r="E78" s="160">
        <v>0</v>
      </c>
    </row>
    <row r="79" spans="1:9" x14ac:dyDescent="0.2">
      <c r="A79" s="16">
        <v>1253</v>
      </c>
      <c r="B79" s="14" t="s">
        <v>169</v>
      </c>
      <c r="C79" s="160">
        <v>0</v>
      </c>
      <c r="D79" s="160">
        <v>0</v>
      </c>
      <c r="E79" s="160">
        <v>0</v>
      </c>
    </row>
    <row r="80" spans="1:9" x14ac:dyDescent="0.2">
      <c r="A80" s="16">
        <v>1254</v>
      </c>
      <c r="B80" s="14" t="s">
        <v>170</v>
      </c>
      <c r="C80" s="160">
        <v>0</v>
      </c>
      <c r="D80" s="160">
        <v>0</v>
      </c>
      <c r="E80" s="160">
        <v>0</v>
      </c>
    </row>
    <row r="81" spans="1:8" x14ac:dyDescent="0.2">
      <c r="A81" s="16">
        <v>1259</v>
      </c>
      <c r="B81" s="14" t="s">
        <v>171</v>
      </c>
      <c r="C81" s="160">
        <v>0</v>
      </c>
      <c r="D81" s="160">
        <v>0</v>
      </c>
      <c r="E81" s="160">
        <v>0</v>
      </c>
    </row>
    <row r="82" spans="1:8" x14ac:dyDescent="0.2">
      <c r="A82" s="16">
        <v>1270</v>
      </c>
      <c r="B82" s="14" t="s">
        <v>172</v>
      </c>
      <c r="C82" s="160">
        <f>SUM(C83:C88)</f>
        <v>0</v>
      </c>
      <c r="D82" s="135"/>
      <c r="E82" s="135"/>
    </row>
    <row r="83" spans="1:8" x14ac:dyDescent="0.2">
      <c r="A83" s="16">
        <v>1271</v>
      </c>
      <c r="B83" s="14" t="s">
        <v>173</v>
      </c>
      <c r="C83" s="160">
        <v>0</v>
      </c>
      <c r="D83" s="135"/>
      <c r="E83" s="135"/>
    </row>
    <row r="84" spans="1:8" x14ac:dyDescent="0.2">
      <c r="A84" s="16">
        <v>1272</v>
      </c>
      <c r="B84" s="14" t="s">
        <v>174</v>
      </c>
      <c r="C84" s="160">
        <v>0</v>
      </c>
      <c r="D84" s="135"/>
      <c r="E84" s="135"/>
    </row>
    <row r="85" spans="1:8" x14ac:dyDescent="0.2">
      <c r="A85" s="16">
        <v>1273</v>
      </c>
      <c r="B85" s="14" t="s">
        <v>175</v>
      </c>
      <c r="C85" s="160">
        <v>0</v>
      </c>
      <c r="D85" s="135"/>
      <c r="E85" s="135"/>
    </row>
    <row r="86" spans="1:8" x14ac:dyDescent="0.2">
      <c r="A86" s="16">
        <v>1274</v>
      </c>
      <c r="B86" s="14" t="s">
        <v>176</v>
      </c>
      <c r="C86" s="160">
        <v>0</v>
      </c>
      <c r="D86" s="135"/>
      <c r="E86" s="135"/>
    </row>
    <row r="87" spans="1:8" x14ac:dyDescent="0.2">
      <c r="A87" s="16">
        <v>1275</v>
      </c>
      <c r="B87" s="14" t="s">
        <v>177</v>
      </c>
      <c r="C87" s="160">
        <v>0</v>
      </c>
      <c r="D87" s="135"/>
      <c r="E87" s="135"/>
    </row>
    <row r="88" spans="1:8" x14ac:dyDescent="0.2">
      <c r="A88" s="16">
        <v>1279</v>
      </c>
      <c r="B88" s="14" t="s">
        <v>178</v>
      </c>
      <c r="C88" s="160">
        <v>0</v>
      </c>
      <c r="D88" s="135"/>
      <c r="E88" s="13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60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60">
        <v>0</v>
      </c>
    </row>
    <row r="94" spans="1:8" x14ac:dyDescent="0.2">
      <c r="A94" s="16">
        <v>1162</v>
      </c>
      <c r="B94" s="14" t="s">
        <v>182</v>
      </c>
      <c r="C94" s="160">
        <v>0</v>
      </c>
    </row>
    <row r="95" spans="1:8" x14ac:dyDescent="0.2">
      <c r="C95" s="134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60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60">
        <v>0</v>
      </c>
    </row>
    <row r="100" spans="1:8" x14ac:dyDescent="0.2">
      <c r="A100" s="16">
        <v>1192</v>
      </c>
      <c r="B100" s="14" t="s">
        <v>485</v>
      </c>
      <c r="C100" s="160">
        <v>0</v>
      </c>
    </row>
    <row r="101" spans="1:8" x14ac:dyDescent="0.2">
      <c r="A101" s="16">
        <v>1193</v>
      </c>
      <c r="B101" s="14" t="s">
        <v>486</v>
      </c>
      <c r="C101" s="160">
        <v>0</v>
      </c>
    </row>
    <row r="102" spans="1:8" x14ac:dyDescent="0.2">
      <c r="A102" s="16">
        <v>1194</v>
      </c>
      <c r="B102" s="14" t="s">
        <v>487</v>
      </c>
      <c r="C102" s="160">
        <v>0</v>
      </c>
    </row>
    <row r="103" spans="1:8" x14ac:dyDescent="0.2">
      <c r="A103" s="16">
        <v>1290</v>
      </c>
      <c r="B103" s="14" t="s">
        <v>183</v>
      </c>
      <c r="C103" s="160">
        <f>SUM(C104:C106)</f>
        <v>0</v>
      </c>
    </row>
    <row r="104" spans="1:8" x14ac:dyDescent="0.2">
      <c r="A104" s="16">
        <v>1291</v>
      </c>
      <c r="B104" s="14" t="s">
        <v>184</v>
      </c>
      <c r="C104" s="160">
        <v>0</v>
      </c>
    </row>
    <row r="105" spans="1:8" x14ac:dyDescent="0.2">
      <c r="A105" s="16">
        <v>1292</v>
      </c>
      <c r="B105" s="14" t="s">
        <v>185</v>
      </c>
      <c r="C105" s="160">
        <v>0</v>
      </c>
    </row>
    <row r="106" spans="1:8" x14ac:dyDescent="0.2">
      <c r="A106" s="16">
        <v>1293</v>
      </c>
      <c r="B106" s="14" t="s">
        <v>186</v>
      </c>
      <c r="C106" s="160">
        <v>0</v>
      </c>
    </row>
    <row r="107" spans="1:8" x14ac:dyDescent="0.2">
      <c r="C107" s="134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577</v>
      </c>
    </row>
    <row r="110" spans="1:8" x14ac:dyDescent="0.2">
      <c r="A110" s="16">
        <v>2110</v>
      </c>
      <c r="B110" s="14" t="s">
        <v>188</v>
      </c>
      <c r="C110" s="160">
        <f>SUM(C111:C119)</f>
        <v>56212.83</v>
      </c>
      <c r="D110" s="160">
        <f>SUM(D111:D119)</f>
        <v>56212.83</v>
      </c>
      <c r="E110" s="160">
        <f>SUM(E111:E119)</f>
        <v>0</v>
      </c>
      <c r="F110" s="160">
        <f>SUM(F111:F119)</f>
        <v>0</v>
      </c>
      <c r="G110" s="160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60">
        <v>25466</v>
      </c>
      <c r="D111" s="160">
        <f>C111</f>
        <v>25466</v>
      </c>
      <c r="E111" s="160">
        <v>0</v>
      </c>
      <c r="F111" s="160">
        <v>0</v>
      </c>
      <c r="G111" s="160">
        <v>0</v>
      </c>
    </row>
    <row r="112" spans="1:8" x14ac:dyDescent="0.2">
      <c r="A112" s="16">
        <v>2112</v>
      </c>
      <c r="B112" s="14" t="s">
        <v>190</v>
      </c>
      <c r="C112" s="160">
        <v>0</v>
      </c>
      <c r="D112" s="160">
        <f t="shared" ref="D112:D119" si="1">C112</f>
        <v>0</v>
      </c>
      <c r="E112" s="160">
        <v>0</v>
      </c>
      <c r="F112" s="160">
        <v>0</v>
      </c>
      <c r="G112" s="160">
        <v>0</v>
      </c>
    </row>
    <row r="113" spans="1:8" x14ac:dyDescent="0.2">
      <c r="A113" s="16">
        <v>2113</v>
      </c>
      <c r="B113" s="14" t="s">
        <v>191</v>
      </c>
      <c r="C113" s="160">
        <v>0</v>
      </c>
      <c r="D113" s="160">
        <f t="shared" si="1"/>
        <v>0</v>
      </c>
      <c r="E113" s="160">
        <v>0</v>
      </c>
      <c r="F113" s="160">
        <v>0</v>
      </c>
      <c r="G113" s="160">
        <v>0</v>
      </c>
    </row>
    <row r="114" spans="1:8" x14ac:dyDescent="0.2">
      <c r="A114" s="16">
        <v>2114</v>
      </c>
      <c r="B114" s="14" t="s">
        <v>192</v>
      </c>
      <c r="C114" s="160">
        <v>0</v>
      </c>
      <c r="D114" s="160">
        <f t="shared" si="1"/>
        <v>0</v>
      </c>
      <c r="E114" s="160">
        <v>0</v>
      </c>
      <c r="F114" s="160">
        <v>0</v>
      </c>
      <c r="G114" s="160">
        <v>0</v>
      </c>
    </row>
    <row r="115" spans="1:8" x14ac:dyDescent="0.2">
      <c r="A115" s="16">
        <v>2115</v>
      </c>
      <c r="B115" s="14" t="s">
        <v>193</v>
      </c>
      <c r="C115" s="160">
        <v>0</v>
      </c>
      <c r="D115" s="160">
        <f t="shared" si="1"/>
        <v>0</v>
      </c>
      <c r="E115" s="160">
        <v>0</v>
      </c>
      <c r="F115" s="160">
        <v>0</v>
      </c>
      <c r="G115" s="160">
        <v>0</v>
      </c>
    </row>
    <row r="116" spans="1:8" x14ac:dyDescent="0.2">
      <c r="A116" s="16">
        <v>2116</v>
      </c>
      <c r="B116" s="14" t="s">
        <v>194</v>
      </c>
      <c r="C116" s="160">
        <v>0</v>
      </c>
      <c r="D116" s="160">
        <f t="shared" si="1"/>
        <v>0</v>
      </c>
      <c r="E116" s="160">
        <v>0</v>
      </c>
      <c r="F116" s="160">
        <v>0</v>
      </c>
      <c r="G116" s="160">
        <v>0</v>
      </c>
    </row>
    <row r="117" spans="1:8" x14ac:dyDescent="0.2">
      <c r="A117" s="16">
        <v>2117</v>
      </c>
      <c r="B117" s="14" t="s">
        <v>195</v>
      </c>
      <c r="C117" s="160">
        <v>30746.83</v>
      </c>
      <c r="D117" s="160">
        <f t="shared" si="1"/>
        <v>30746.83</v>
      </c>
      <c r="E117" s="160">
        <v>0</v>
      </c>
      <c r="F117" s="160">
        <v>0</v>
      </c>
      <c r="G117" s="160">
        <v>0</v>
      </c>
    </row>
    <row r="118" spans="1:8" x14ac:dyDescent="0.2">
      <c r="A118" s="16">
        <v>2118</v>
      </c>
      <c r="B118" s="14" t="s">
        <v>196</v>
      </c>
      <c r="C118" s="160">
        <v>0</v>
      </c>
      <c r="D118" s="160">
        <f t="shared" si="1"/>
        <v>0</v>
      </c>
      <c r="E118" s="160">
        <v>0</v>
      </c>
      <c r="F118" s="160">
        <v>0</v>
      </c>
      <c r="G118" s="160">
        <v>0</v>
      </c>
    </row>
    <row r="119" spans="1:8" x14ac:dyDescent="0.2">
      <c r="A119" s="16">
        <v>2119</v>
      </c>
      <c r="B119" s="14" t="s">
        <v>197</v>
      </c>
      <c r="C119" s="160">
        <v>0</v>
      </c>
      <c r="D119" s="160">
        <f t="shared" si="1"/>
        <v>0</v>
      </c>
      <c r="E119" s="160">
        <v>0</v>
      </c>
      <c r="F119" s="160">
        <v>0</v>
      </c>
      <c r="G119" s="160">
        <v>0</v>
      </c>
    </row>
    <row r="120" spans="1:8" x14ac:dyDescent="0.2">
      <c r="A120" s="16">
        <v>2120</v>
      </c>
      <c r="B120" s="14" t="s">
        <v>198</v>
      </c>
      <c r="C120" s="160">
        <f>SUM(C121:C123)</f>
        <v>0</v>
      </c>
      <c r="D120" s="160">
        <f t="shared" ref="D120:G120" si="2">SUM(D121:D123)</f>
        <v>0</v>
      </c>
      <c r="E120" s="160">
        <f t="shared" si="2"/>
        <v>0</v>
      </c>
      <c r="F120" s="160">
        <f t="shared" si="2"/>
        <v>0</v>
      </c>
      <c r="G120" s="160">
        <f t="shared" si="2"/>
        <v>0</v>
      </c>
    </row>
    <row r="121" spans="1:8" x14ac:dyDescent="0.2">
      <c r="A121" s="16">
        <v>2121</v>
      </c>
      <c r="B121" s="14" t="s">
        <v>199</v>
      </c>
      <c r="C121" s="160">
        <v>0</v>
      </c>
      <c r="D121" s="160">
        <f>C121</f>
        <v>0</v>
      </c>
      <c r="E121" s="160">
        <v>0</v>
      </c>
      <c r="F121" s="160">
        <v>0</v>
      </c>
      <c r="G121" s="160">
        <v>0</v>
      </c>
    </row>
    <row r="122" spans="1:8" x14ac:dyDescent="0.2">
      <c r="A122" s="16">
        <v>2122</v>
      </c>
      <c r="B122" s="14" t="s">
        <v>200</v>
      </c>
      <c r="C122" s="160">
        <v>0</v>
      </c>
      <c r="D122" s="160">
        <f t="shared" ref="D122:D123" si="3">C122</f>
        <v>0</v>
      </c>
      <c r="E122" s="160">
        <v>0</v>
      </c>
      <c r="F122" s="160">
        <v>0</v>
      </c>
      <c r="G122" s="160">
        <v>0</v>
      </c>
    </row>
    <row r="123" spans="1:8" x14ac:dyDescent="0.2">
      <c r="A123" s="16">
        <v>2129</v>
      </c>
      <c r="B123" s="14" t="s">
        <v>201</v>
      </c>
      <c r="C123" s="160">
        <v>0</v>
      </c>
      <c r="D123" s="160">
        <f t="shared" si="3"/>
        <v>0</v>
      </c>
      <c r="E123" s="160">
        <v>0</v>
      </c>
      <c r="F123" s="160">
        <v>0</v>
      </c>
      <c r="G123" s="160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60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60">
        <v>0</v>
      </c>
    </row>
    <row r="129" spans="1:8" x14ac:dyDescent="0.2">
      <c r="A129" s="16">
        <v>2162</v>
      </c>
      <c r="B129" s="14" t="s">
        <v>204</v>
      </c>
      <c r="C129" s="160">
        <v>0</v>
      </c>
    </row>
    <row r="130" spans="1:8" x14ac:dyDescent="0.2">
      <c r="A130" s="16">
        <v>2163</v>
      </c>
      <c r="B130" s="14" t="s">
        <v>205</v>
      </c>
      <c r="C130" s="160">
        <v>0</v>
      </c>
    </row>
    <row r="131" spans="1:8" x14ac:dyDescent="0.2">
      <c r="A131" s="16">
        <v>2164</v>
      </c>
      <c r="B131" s="14" t="s">
        <v>206</v>
      </c>
      <c r="C131" s="160">
        <v>0</v>
      </c>
    </row>
    <row r="132" spans="1:8" x14ac:dyDescent="0.2">
      <c r="A132" s="16">
        <v>2165</v>
      </c>
      <c r="B132" s="14" t="s">
        <v>207</v>
      </c>
      <c r="C132" s="160">
        <v>0</v>
      </c>
    </row>
    <row r="133" spans="1:8" x14ac:dyDescent="0.2">
      <c r="A133" s="16">
        <v>2166</v>
      </c>
      <c r="B133" s="14" t="s">
        <v>208</v>
      </c>
      <c r="C133" s="160">
        <v>0</v>
      </c>
    </row>
    <row r="134" spans="1:8" x14ac:dyDescent="0.2">
      <c r="A134" s="16">
        <v>2250</v>
      </c>
      <c r="B134" s="14" t="s">
        <v>209</v>
      </c>
      <c r="C134" s="160">
        <f>SUM(C135:C140)</f>
        <v>0</v>
      </c>
    </row>
    <row r="135" spans="1:8" x14ac:dyDescent="0.2">
      <c r="A135" s="16">
        <v>2251</v>
      </c>
      <c r="B135" s="14" t="s">
        <v>210</v>
      </c>
      <c r="C135" s="160">
        <v>0</v>
      </c>
    </row>
    <row r="136" spans="1:8" x14ac:dyDescent="0.2">
      <c r="A136" s="16">
        <v>2252</v>
      </c>
      <c r="B136" s="14" t="s">
        <v>211</v>
      </c>
      <c r="C136" s="160">
        <v>0</v>
      </c>
    </row>
    <row r="137" spans="1:8" x14ac:dyDescent="0.2">
      <c r="A137" s="16">
        <v>2253</v>
      </c>
      <c r="B137" s="14" t="s">
        <v>212</v>
      </c>
      <c r="C137" s="160">
        <v>0</v>
      </c>
    </row>
    <row r="138" spans="1:8" x14ac:dyDescent="0.2">
      <c r="A138" s="16">
        <v>2254</v>
      </c>
      <c r="B138" s="14" t="s">
        <v>213</v>
      </c>
      <c r="C138" s="160">
        <v>0</v>
      </c>
    </row>
    <row r="139" spans="1:8" x14ac:dyDescent="0.2">
      <c r="A139" s="16">
        <v>2255</v>
      </c>
      <c r="B139" s="14" t="s">
        <v>214</v>
      </c>
      <c r="C139" s="160">
        <v>0</v>
      </c>
    </row>
    <row r="140" spans="1:8" x14ac:dyDescent="0.2">
      <c r="A140" s="16">
        <v>2256</v>
      </c>
      <c r="B140" s="14" t="s">
        <v>215</v>
      </c>
      <c r="C140" s="160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60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60">
        <v>0</v>
      </c>
    </row>
    <row r="146" spans="1:5" x14ac:dyDescent="0.2">
      <c r="A146" s="16">
        <v>2152</v>
      </c>
      <c r="B146" s="14" t="s">
        <v>562</v>
      </c>
      <c r="C146" s="160">
        <v>0</v>
      </c>
    </row>
    <row r="147" spans="1:5" x14ac:dyDescent="0.2">
      <c r="A147" s="16">
        <v>2159</v>
      </c>
      <c r="B147" s="14" t="s">
        <v>216</v>
      </c>
      <c r="C147" s="160">
        <v>0</v>
      </c>
    </row>
    <row r="148" spans="1:5" x14ac:dyDescent="0.2">
      <c r="A148" s="16">
        <v>2240</v>
      </c>
      <c r="B148" s="14" t="s">
        <v>218</v>
      </c>
      <c r="C148" s="160">
        <f>SUM(C149:C151)</f>
        <v>0</v>
      </c>
    </row>
    <row r="149" spans="1:5" x14ac:dyDescent="0.2">
      <c r="A149" s="16">
        <v>2241</v>
      </c>
      <c r="B149" s="14" t="s">
        <v>219</v>
      </c>
      <c r="C149" s="160">
        <v>0</v>
      </c>
    </row>
    <row r="150" spans="1:5" x14ac:dyDescent="0.2">
      <c r="A150" s="16">
        <v>2242</v>
      </c>
      <c r="B150" s="14" t="s">
        <v>220</v>
      </c>
      <c r="C150" s="160">
        <v>0</v>
      </c>
    </row>
    <row r="151" spans="1:5" x14ac:dyDescent="0.2">
      <c r="A151" s="16">
        <v>2249</v>
      </c>
      <c r="B151" s="14" t="s">
        <v>221</v>
      </c>
      <c r="C151" s="160">
        <v>0</v>
      </c>
    </row>
    <row r="153" spans="1:5" x14ac:dyDescent="0.2">
      <c r="A153" s="105" t="s">
        <v>563</v>
      </c>
      <c r="B153" s="105"/>
      <c r="C153" s="105"/>
      <c r="D153" s="105"/>
      <c r="E153" s="105"/>
    </row>
    <row r="154" spans="1:5" x14ac:dyDescent="0.2">
      <c r="A154" s="106" t="s">
        <v>85</v>
      </c>
      <c r="B154" s="106" t="s">
        <v>82</v>
      </c>
      <c r="C154" s="106" t="s">
        <v>83</v>
      </c>
      <c r="D154" s="107" t="s">
        <v>86</v>
      </c>
      <c r="E154" s="107" t="s">
        <v>126</v>
      </c>
    </row>
    <row r="155" spans="1:5" x14ac:dyDescent="0.2">
      <c r="A155" s="108">
        <v>2170</v>
      </c>
      <c r="B155" s="109" t="s">
        <v>564</v>
      </c>
      <c r="C155" s="143">
        <f>SUM(C156:C158)</f>
        <v>0</v>
      </c>
      <c r="D155" s="109"/>
      <c r="E155" s="109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8">
        <v>2171</v>
      </c>
      <c r="B156" s="109" t="s">
        <v>565</v>
      </c>
      <c r="C156" s="143">
        <v>0</v>
      </c>
      <c r="D156" s="109"/>
      <c r="E156" s="109"/>
    </row>
    <row r="157" spans="1:5" x14ac:dyDescent="0.2">
      <c r="A157" s="108">
        <v>2172</v>
      </c>
      <c r="B157" s="109" t="s">
        <v>566</v>
      </c>
      <c r="C157" s="143">
        <v>0</v>
      </c>
      <c r="D157" s="109"/>
      <c r="E157" s="109"/>
    </row>
    <row r="158" spans="1:5" x14ac:dyDescent="0.2">
      <c r="A158" s="108">
        <v>2179</v>
      </c>
      <c r="B158" s="109" t="s">
        <v>567</v>
      </c>
      <c r="C158" s="143">
        <v>0</v>
      </c>
      <c r="D158" s="109"/>
      <c r="E158" s="109"/>
    </row>
    <row r="159" spans="1:5" x14ac:dyDescent="0.2">
      <c r="A159" s="108">
        <v>2260</v>
      </c>
      <c r="B159" s="109" t="s">
        <v>568</v>
      </c>
      <c r="C159" s="143">
        <f>SUM(C160:C163)</f>
        <v>0</v>
      </c>
      <c r="D159" s="109"/>
      <c r="E159" s="109"/>
    </row>
    <row r="160" spans="1:5" x14ac:dyDescent="0.2">
      <c r="A160" s="108">
        <v>2261</v>
      </c>
      <c r="B160" s="109" t="s">
        <v>569</v>
      </c>
      <c r="C160" s="143">
        <v>0</v>
      </c>
      <c r="D160" s="109"/>
    </row>
    <row r="161" spans="1:5" x14ac:dyDescent="0.2">
      <c r="A161" s="108">
        <v>2262</v>
      </c>
      <c r="B161" s="109" t="s">
        <v>570</v>
      </c>
      <c r="C161" s="143">
        <v>0</v>
      </c>
      <c r="D161" s="109"/>
      <c r="E161" s="109"/>
    </row>
    <row r="162" spans="1:5" x14ac:dyDescent="0.2">
      <c r="A162" s="108">
        <v>2263</v>
      </c>
      <c r="B162" s="109" t="s">
        <v>571</v>
      </c>
      <c r="C162" s="143">
        <v>0</v>
      </c>
      <c r="D162" s="109"/>
      <c r="E162" s="109"/>
    </row>
    <row r="163" spans="1:5" x14ac:dyDescent="0.2">
      <c r="A163" s="108">
        <v>2269</v>
      </c>
      <c r="B163" s="109" t="s">
        <v>572</v>
      </c>
      <c r="C163" s="143">
        <v>0</v>
      </c>
      <c r="D163" s="109"/>
      <c r="E163" s="109"/>
    </row>
    <row r="164" spans="1:5" x14ac:dyDescent="0.2">
      <c r="A164" s="109"/>
      <c r="B164" s="109"/>
      <c r="C164" s="109"/>
      <c r="D164" s="109"/>
      <c r="E164" s="109"/>
    </row>
    <row r="165" spans="1:5" x14ac:dyDescent="0.2">
      <c r="A165" s="105" t="s">
        <v>573</v>
      </c>
      <c r="B165" s="105"/>
      <c r="C165" s="105"/>
      <c r="D165" s="105"/>
      <c r="E165" s="105"/>
    </row>
    <row r="166" spans="1:5" x14ac:dyDescent="0.2">
      <c r="A166" s="106" t="s">
        <v>85</v>
      </c>
      <c r="B166" s="106" t="s">
        <v>82</v>
      </c>
      <c r="C166" s="106" t="s">
        <v>83</v>
      </c>
      <c r="D166" s="107" t="s">
        <v>86</v>
      </c>
      <c r="E166" s="107" t="s">
        <v>126</v>
      </c>
    </row>
    <row r="167" spans="1:5" x14ac:dyDescent="0.2">
      <c r="A167" s="108">
        <v>2190</v>
      </c>
      <c r="B167" s="109" t="s">
        <v>574</v>
      </c>
      <c r="C167" s="143">
        <f>SUM(C168:C170)</f>
        <v>0</v>
      </c>
      <c r="D167" s="109"/>
      <c r="E167" s="109" t="str">
        <f>IF(OR(C167&lt;&gt;0,C168&lt;&gt;0,C169&lt;&gt;0,C170&lt;&gt;0),"","SIN INFORMACIÓN QUE REVELAR")</f>
        <v>SIN INFORMACIÓN QUE REVELAR</v>
      </c>
    </row>
    <row r="168" spans="1:5" x14ac:dyDescent="0.2">
      <c r="A168" s="108">
        <v>2191</v>
      </c>
      <c r="B168" s="109" t="s">
        <v>575</v>
      </c>
      <c r="C168" s="143">
        <v>0</v>
      </c>
      <c r="D168" s="109"/>
      <c r="E168" s="109"/>
    </row>
    <row r="169" spans="1:5" x14ac:dyDescent="0.2">
      <c r="A169" s="108">
        <v>2192</v>
      </c>
      <c r="B169" s="109" t="s">
        <v>576</v>
      </c>
      <c r="C169" s="143">
        <v>0</v>
      </c>
      <c r="D169" s="109"/>
    </row>
    <row r="170" spans="1:5" x14ac:dyDescent="0.2">
      <c r="A170" s="108">
        <v>2199</v>
      </c>
      <c r="B170" s="109" t="s">
        <v>217</v>
      </c>
      <c r="C170" s="143">
        <v>0</v>
      </c>
      <c r="D170" s="109"/>
      <c r="E170" s="109"/>
    </row>
    <row r="171" spans="1:5" x14ac:dyDescent="0.2">
      <c r="A171" s="109"/>
      <c r="B171" s="109"/>
      <c r="C171" s="136"/>
      <c r="D171" s="109"/>
      <c r="E171" s="109"/>
    </row>
    <row r="172" spans="1:5" x14ac:dyDescent="0.2">
      <c r="A172" s="109"/>
      <c r="B172" s="109" t="s">
        <v>517</v>
      </c>
      <c r="C172" s="109"/>
      <c r="D172" s="109"/>
      <c r="E172" s="109"/>
    </row>
    <row r="175" spans="1:5" ht="12" x14ac:dyDescent="0.2">
      <c r="B175" s="173"/>
      <c r="C175" s="174"/>
    </row>
    <row r="176" spans="1:5" ht="12" x14ac:dyDescent="0.2">
      <c r="B176" s="173"/>
      <c r="C176" s="175"/>
    </row>
    <row r="177" spans="2:3" ht="12" x14ac:dyDescent="0.2">
      <c r="B177" s="173"/>
      <c r="C177" s="175"/>
    </row>
    <row r="178" spans="2:3" ht="12" x14ac:dyDescent="0.2">
      <c r="B178" s="173"/>
      <c r="C178" s="17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selection activeCell="B32" sqref="B32:D35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200" t="s">
        <v>595</v>
      </c>
      <c r="B1" s="200"/>
      <c r="C1" s="200"/>
      <c r="D1" s="20" t="s">
        <v>497</v>
      </c>
      <c r="E1" s="21">
        <v>2025</v>
      </c>
    </row>
    <row r="2" spans="1:5" ht="18.95" customHeight="1" x14ac:dyDescent="0.2">
      <c r="A2" s="200" t="s">
        <v>503</v>
      </c>
      <c r="B2" s="200"/>
      <c r="C2" s="200"/>
      <c r="D2" s="20" t="s">
        <v>498</v>
      </c>
      <c r="E2" s="21" t="s">
        <v>500</v>
      </c>
    </row>
    <row r="3" spans="1:5" ht="18.95" customHeight="1" x14ac:dyDescent="0.2">
      <c r="A3" s="200" t="s">
        <v>596</v>
      </c>
      <c r="B3" s="200"/>
      <c r="C3" s="200"/>
      <c r="D3" s="20" t="s">
        <v>499</v>
      </c>
      <c r="E3" s="21">
        <v>4</v>
      </c>
    </row>
    <row r="4" spans="1:5" ht="18.95" customHeight="1" x14ac:dyDescent="0.2">
      <c r="A4" s="200" t="s">
        <v>515</v>
      </c>
      <c r="B4" s="200"/>
      <c r="C4" s="200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86540.22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0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426096.67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1516115.79</v>
      </c>
    </row>
    <row r="17" spans="1:5" x14ac:dyDescent="0.2">
      <c r="A17" s="26">
        <v>3230</v>
      </c>
      <c r="B17" s="22" t="s">
        <v>388</v>
      </c>
      <c r="C17" s="27">
        <f>SUM(C18:C21)</f>
        <v>0</v>
      </c>
    </row>
    <row r="18" spans="1:5" x14ac:dyDescent="0.2">
      <c r="A18" s="26">
        <v>3231</v>
      </c>
      <c r="B18" s="22" t="s">
        <v>389</v>
      </c>
      <c r="C18" s="27">
        <v>0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0</v>
      </c>
    </row>
    <row r="23" spans="1:5" x14ac:dyDescent="0.2">
      <c r="A23" s="26">
        <v>3241</v>
      </c>
      <c r="B23" s="22" t="s">
        <v>394</v>
      </c>
      <c r="C23" s="27">
        <v>0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594</v>
      </c>
      <c r="C29" s="27">
        <v>0</v>
      </c>
    </row>
    <row r="30" spans="1:5" x14ac:dyDescent="0.2">
      <c r="B30" s="22" t="s">
        <v>517</v>
      </c>
    </row>
    <row r="32" spans="1:5" ht="12" x14ac:dyDescent="0.2">
      <c r="B32" s="176"/>
      <c r="C32" s="177"/>
    </row>
    <row r="33" spans="2:3" ht="12" x14ac:dyDescent="0.2">
      <c r="B33" s="176"/>
      <c r="C33" s="178"/>
    </row>
    <row r="34" spans="2:3" ht="12" x14ac:dyDescent="0.2">
      <c r="B34" s="176"/>
      <c r="C34" s="178"/>
    </row>
    <row r="35" spans="2:3" ht="12" x14ac:dyDescent="0.2">
      <c r="B35" s="176"/>
      <c r="C35" s="17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6"/>
  <sheetViews>
    <sheetView topLeftCell="A109" zoomScaleNormal="100" workbookViewId="0">
      <selection activeCell="B143" sqref="B143:C147"/>
    </sheetView>
  </sheetViews>
  <sheetFormatPr baseColWidth="10" defaultColWidth="9.140625" defaultRowHeight="11.25" x14ac:dyDescent="0.2"/>
  <cols>
    <col min="1" max="1" width="10" style="22" customWidth="1"/>
    <col min="2" max="2" width="58.7109375" style="22" customWidth="1"/>
    <col min="3" max="3" width="15.42578125" style="22" bestFit="1" customWidth="1"/>
    <col min="4" max="4" width="16.42578125" style="22" bestFit="1" customWidth="1"/>
    <col min="5" max="5" width="19" style="22" customWidth="1"/>
    <col min="6" max="16384" width="9.140625" style="22"/>
  </cols>
  <sheetData>
    <row r="1" spans="1:5" s="28" customFormat="1" ht="18.95" customHeight="1" x14ac:dyDescent="0.25">
      <c r="A1" s="200" t="s">
        <v>595</v>
      </c>
      <c r="B1" s="200"/>
      <c r="C1" s="200"/>
      <c r="D1" s="20" t="s">
        <v>497</v>
      </c>
      <c r="E1" s="21">
        <v>2025</v>
      </c>
    </row>
    <row r="2" spans="1:5" s="28" customFormat="1" ht="18.95" customHeight="1" x14ac:dyDescent="0.25">
      <c r="A2" s="200" t="s">
        <v>504</v>
      </c>
      <c r="B2" s="200"/>
      <c r="C2" s="200"/>
      <c r="D2" s="20" t="s">
        <v>498</v>
      </c>
      <c r="E2" s="21" t="s">
        <v>500</v>
      </c>
    </row>
    <row r="3" spans="1:5" s="28" customFormat="1" ht="18.95" customHeight="1" x14ac:dyDescent="0.25">
      <c r="A3" s="200" t="s">
        <v>596</v>
      </c>
      <c r="B3" s="200"/>
      <c r="C3" s="200"/>
      <c r="D3" s="20" t="s">
        <v>499</v>
      </c>
      <c r="E3" s="21">
        <v>4</v>
      </c>
    </row>
    <row r="4" spans="1:5" s="28" customFormat="1" ht="18.95" customHeight="1" x14ac:dyDescent="0.25">
      <c r="A4" s="200" t="s">
        <v>515</v>
      </c>
      <c r="B4" s="200"/>
      <c r="C4" s="200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29"/>
    </row>
    <row r="8" spans="1:5" x14ac:dyDescent="0.2">
      <c r="A8" s="25" t="s">
        <v>85</v>
      </c>
      <c r="B8" s="25" t="s">
        <v>82</v>
      </c>
      <c r="C8" s="81">
        <v>2025</v>
      </c>
      <c r="D8" s="81">
        <v>2024</v>
      </c>
      <c r="E8" s="130"/>
    </row>
    <row r="9" spans="1:5" x14ac:dyDescent="0.2">
      <c r="A9" s="26">
        <v>1111</v>
      </c>
      <c r="B9" s="22" t="s">
        <v>400</v>
      </c>
      <c r="C9" s="137">
        <v>0</v>
      </c>
      <c r="D9" s="13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1963854.75</v>
      </c>
      <c r="D10" s="27">
        <v>1539870.05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38">
        <f>SUM(C9:C15)</f>
        <v>1963854.75</v>
      </c>
      <c r="D16" s="138">
        <f>SUM(D9:D15)</f>
        <v>1539870.05</v>
      </c>
    </row>
    <row r="17" spans="1:5" x14ac:dyDescent="0.2">
      <c r="C17" s="27"/>
      <c r="D17" s="27"/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2025</v>
      </c>
      <c r="D20" s="81">
        <v>2024</v>
      </c>
    </row>
    <row r="21" spans="1:5" ht="22.5" x14ac:dyDescent="0.2">
      <c r="A21" s="33">
        <v>1230</v>
      </c>
      <c r="B21" s="34" t="s">
        <v>148</v>
      </c>
      <c r="C21" s="138">
        <f>SUM(C22:C28)</f>
        <v>0</v>
      </c>
      <c r="D21" s="138">
        <f>SUM(D22:D28)</f>
        <v>0</v>
      </c>
      <c r="E21" s="168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154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38">
        <f>SUM(C30:C37)</f>
        <v>0</v>
      </c>
      <c r="D29" s="138">
        <f>SUM(D30:D37)</f>
        <v>8299</v>
      </c>
    </row>
    <row r="30" spans="1:5" x14ac:dyDescent="0.2">
      <c r="A30" s="26">
        <v>1241</v>
      </c>
      <c r="B30" s="22" t="s">
        <v>157</v>
      </c>
      <c r="C30" s="27">
        <v>0</v>
      </c>
      <c r="D30" s="27">
        <v>8299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10">
        <v>1250</v>
      </c>
      <c r="B38" s="111" t="s">
        <v>166</v>
      </c>
      <c r="C38" s="139">
        <f>SUM(C39:C43)</f>
        <v>0</v>
      </c>
      <c r="D38" s="139">
        <f>SUM(D39:D43)</f>
        <v>0</v>
      </c>
    </row>
    <row r="39" spans="1:5" x14ac:dyDescent="0.2">
      <c r="A39" s="112">
        <v>1251</v>
      </c>
      <c r="B39" s="113" t="s">
        <v>167</v>
      </c>
      <c r="C39" s="140">
        <v>0</v>
      </c>
      <c r="D39" s="140">
        <v>0</v>
      </c>
    </row>
    <row r="40" spans="1:5" x14ac:dyDescent="0.2">
      <c r="A40" s="112">
        <v>1252</v>
      </c>
      <c r="B40" s="113" t="s">
        <v>168</v>
      </c>
      <c r="C40" s="140">
        <v>0</v>
      </c>
      <c r="D40" s="140">
        <v>0</v>
      </c>
    </row>
    <row r="41" spans="1:5" x14ac:dyDescent="0.2">
      <c r="A41" s="112">
        <v>1253</v>
      </c>
      <c r="B41" s="113" t="s">
        <v>169</v>
      </c>
      <c r="C41" s="140">
        <v>0</v>
      </c>
      <c r="D41" s="140">
        <v>0</v>
      </c>
    </row>
    <row r="42" spans="1:5" x14ac:dyDescent="0.2">
      <c r="A42" s="112">
        <v>1254</v>
      </c>
      <c r="B42" s="113" t="s">
        <v>170</v>
      </c>
      <c r="C42" s="140">
        <v>0</v>
      </c>
      <c r="D42" s="140">
        <v>0</v>
      </c>
    </row>
    <row r="43" spans="1:5" x14ac:dyDescent="0.2">
      <c r="A43" s="112">
        <v>1259</v>
      </c>
      <c r="B43" s="113" t="s">
        <v>171</v>
      </c>
      <c r="C43" s="140">
        <v>0</v>
      </c>
      <c r="D43" s="140">
        <v>0</v>
      </c>
    </row>
    <row r="44" spans="1:5" x14ac:dyDescent="0.2">
      <c r="B44" s="82" t="s">
        <v>519</v>
      </c>
      <c r="C44" s="138">
        <f>C21+C29+C38</f>
        <v>0</v>
      </c>
      <c r="D44" s="138">
        <f>D21+D29+D38</f>
        <v>8299</v>
      </c>
    </row>
    <row r="45" spans="1:5" x14ac:dyDescent="0.2">
      <c r="E45" s="128"/>
    </row>
    <row r="46" spans="1:5" x14ac:dyDescent="0.2">
      <c r="A46" s="24" t="s">
        <v>585</v>
      </c>
      <c r="B46" s="24"/>
      <c r="C46" s="24"/>
      <c r="D46" s="24"/>
      <c r="E46" s="129"/>
    </row>
    <row r="47" spans="1:5" x14ac:dyDescent="0.2">
      <c r="A47" s="25" t="s">
        <v>85</v>
      </c>
      <c r="B47" s="25" t="s">
        <v>82</v>
      </c>
      <c r="C47" s="81">
        <v>2025</v>
      </c>
      <c r="D47" s="81">
        <v>2024</v>
      </c>
      <c r="E47" s="130"/>
    </row>
    <row r="48" spans="1:5" x14ac:dyDescent="0.2">
      <c r="A48" s="33">
        <v>3210</v>
      </c>
      <c r="B48" s="34" t="s">
        <v>520</v>
      </c>
      <c r="C48" s="138">
        <v>426096.67</v>
      </c>
      <c r="D48" s="138">
        <v>391352.36</v>
      </c>
      <c r="E48" s="128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38">
        <f>C54+C66+C94+C97+C50</f>
        <v>21632.720000000001</v>
      </c>
      <c r="D49" s="138">
        <f>D54+D66+D94+D97+D50</f>
        <v>22748.52</v>
      </c>
    </row>
    <row r="50" spans="1:4" x14ac:dyDescent="0.2">
      <c r="A50" s="88">
        <v>5100</v>
      </c>
      <c r="B50" s="89" t="s">
        <v>277</v>
      </c>
      <c r="C50" s="141">
        <f>SUM(C53+C51)</f>
        <v>0</v>
      </c>
      <c r="D50" s="141">
        <f>SUM(D53+D51)</f>
        <v>0</v>
      </c>
    </row>
    <row r="51" spans="1:4" x14ac:dyDescent="0.2">
      <c r="A51" s="115">
        <v>5120</v>
      </c>
      <c r="B51" s="126" t="s">
        <v>144</v>
      </c>
      <c r="C51" s="142">
        <f>C52</f>
        <v>0</v>
      </c>
      <c r="D51" s="142">
        <f>D52</f>
        <v>0</v>
      </c>
    </row>
    <row r="52" spans="1:4" x14ac:dyDescent="0.2">
      <c r="A52" s="108">
        <v>5120</v>
      </c>
      <c r="B52" s="127" t="s">
        <v>144</v>
      </c>
      <c r="C52" s="143">
        <v>0</v>
      </c>
      <c r="D52" s="143">
        <v>0</v>
      </c>
    </row>
    <row r="53" spans="1:4" x14ac:dyDescent="0.2">
      <c r="A53" s="90">
        <v>5130</v>
      </c>
      <c r="B53" s="91" t="s">
        <v>538</v>
      </c>
      <c r="C53" s="144">
        <v>0</v>
      </c>
      <c r="D53" s="144">
        <v>0</v>
      </c>
    </row>
    <row r="54" spans="1:4" x14ac:dyDescent="0.2">
      <c r="A54" s="33">
        <v>5400</v>
      </c>
      <c r="B54" s="34" t="s">
        <v>342</v>
      </c>
      <c r="C54" s="138">
        <f>C55+C57+C59+C61+C63</f>
        <v>0</v>
      </c>
      <c r="D54" s="138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38">
        <f>C67+C76+C79+C85</f>
        <v>21632.720000000001</v>
      </c>
      <c r="D66" s="138">
        <f>D67+D76+D79+D85</f>
        <v>22748.52</v>
      </c>
    </row>
    <row r="67" spans="1:4" x14ac:dyDescent="0.2">
      <c r="A67" s="26">
        <v>5510</v>
      </c>
      <c r="B67" s="22" t="s">
        <v>357</v>
      </c>
      <c r="C67" s="27">
        <f>SUM(C68:C75)</f>
        <v>21632.720000000001</v>
      </c>
      <c r="D67" s="27">
        <f>SUM(D68:D75)</f>
        <v>22748.52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21632.720000000001</v>
      </c>
      <c r="D72" s="27">
        <v>22748.52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38">
        <f>C95</f>
        <v>0</v>
      </c>
      <c r="D94" s="138">
        <f>D95</f>
        <v>0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0</v>
      </c>
    </row>
    <row r="97" spans="1:4" x14ac:dyDescent="0.2">
      <c r="A97" s="33">
        <v>2110</v>
      </c>
      <c r="B97" s="85" t="s">
        <v>521</v>
      </c>
      <c r="C97" s="138">
        <f>SUM(C98:C102)</f>
        <v>0</v>
      </c>
      <c r="D97" s="138">
        <f>SUM(D98:D102)</f>
        <v>0</v>
      </c>
    </row>
    <row r="98" spans="1:4" x14ac:dyDescent="0.2">
      <c r="A98" s="26">
        <v>2111</v>
      </c>
      <c r="B98" s="22" t="s">
        <v>522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523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524</v>
      </c>
      <c r="C100" s="27">
        <v>0</v>
      </c>
      <c r="D100" s="27">
        <v>0</v>
      </c>
    </row>
    <row r="101" spans="1:4" x14ac:dyDescent="0.2">
      <c r="A101" s="26">
        <v>2115</v>
      </c>
      <c r="B101" s="22" t="s">
        <v>525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526</v>
      </c>
      <c r="C102" s="27">
        <v>0</v>
      </c>
      <c r="D102" s="27">
        <v>0</v>
      </c>
    </row>
    <row r="103" spans="1:4" x14ac:dyDescent="0.2">
      <c r="A103" s="90"/>
      <c r="B103" s="94" t="s">
        <v>539</v>
      </c>
      <c r="C103" s="141">
        <f>+C104</f>
        <v>0</v>
      </c>
      <c r="D103" s="141">
        <f>+D104</f>
        <v>0</v>
      </c>
    </row>
    <row r="104" spans="1:4" x14ac:dyDescent="0.2">
      <c r="A104" s="88">
        <v>1270</v>
      </c>
      <c r="B104" s="89" t="s">
        <v>172</v>
      </c>
      <c r="C104" s="145">
        <f>+C105</f>
        <v>0</v>
      </c>
      <c r="D104" s="145">
        <f>+D105</f>
        <v>0</v>
      </c>
    </row>
    <row r="105" spans="1:4" x14ac:dyDescent="0.2">
      <c r="A105" s="90">
        <v>1273</v>
      </c>
      <c r="B105" s="91" t="s">
        <v>540</v>
      </c>
      <c r="C105" s="146">
        <v>0</v>
      </c>
      <c r="D105" s="146">
        <v>0</v>
      </c>
    </row>
    <row r="106" spans="1:4" x14ac:dyDescent="0.2">
      <c r="A106" s="90"/>
      <c r="B106" s="94" t="s">
        <v>541</v>
      </c>
      <c r="C106" s="141">
        <f>+C107+C129</f>
        <v>0</v>
      </c>
      <c r="D106" s="141">
        <f>+D107+D129</f>
        <v>0</v>
      </c>
    </row>
    <row r="107" spans="1:4" x14ac:dyDescent="0.2">
      <c r="A107" s="88">
        <v>4300</v>
      </c>
      <c r="B107" s="92" t="s">
        <v>589</v>
      </c>
      <c r="C107" s="145">
        <f>C121+C108+C111+C117+C119</f>
        <v>0</v>
      </c>
      <c r="D107" s="147">
        <f>D121+D108+D111+D117+D119</f>
        <v>0</v>
      </c>
    </row>
    <row r="108" spans="1:4" x14ac:dyDescent="0.2">
      <c r="A108" s="88">
        <v>4310</v>
      </c>
      <c r="B108" s="92" t="s">
        <v>260</v>
      </c>
      <c r="C108" s="145">
        <f>SUM(C109:C110)</f>
        <v>0</v>
      </c>
      <c r="D108" s="145">
        <f>SUM(D109:D110)</f>
        <v>0</v>
      </c>
    </row>
    <row r="109" spans="1:4" x14ac:dyDescent="0.2">
      <c r="A109" s="90">
        <v>4311</v>
      </c>
      <c r="B109" s="93" t="s">
        <v>429</v>
      </c>
      <c r="C109" s="146">
        <v>0</v>
      </c>
      <c r="D109" s="148">
        <v>0</v>
      </c>
    </row>
    <row r="110" spans="1:4" x14ac:dyDescent="0.2">
      <c r="A110" s="90">
        <v>4319</v>
      </c>
      <c r="B110" s="93" t="s">
        <v>261</v>
      </c>
      <c r="C110" s="146">
        <v>0</v>
      </c>
      <c r="D110" s="148">
        <v>0</v>
      </c>
    </row>
    <row r="111" spans="1:4" x14ac:dyDescent="0.2">
      <c r="A111" s="88">
        <v>4320</v>
      </c>
      <c r="B111" s="92" t="s">
        <v>262</v>
      </c>
      <c r="C111" s="145">
        <f>SUM(C112:C116)</f>
        <v>0</v>
      </c>
      <c r="D111" s="145">
        <f>SUM(D112:D116)</f>
        <v>0</v>
      </c>
    </row>
    <row r="112" spans="1:4" x14ac:dyDescent="0.2">
      <c r="A112" s="90">
        <v>4321</v>
      </c>
      <c r="B112" s="93" t="s">
        <v>263</v>
      </c>
      <c r="C112" s="146">
        <v>0</v>
      </c>
      <c r="D112" s="148">
        <v>0</v>
      </c>
    </row>
    <row r="113" spans="1:4" x14ac:dyDescent="0.2">
      <c r="A113" s="90">
        <v>4322</v>
      </c>
      <c r="B113" s="93" t="s">
        <v>264</v>
      </c>
      <c r="C113" s="146">
        <v>0</v>
      </c>
      <c r="D113" s="148">
        <v>0</v>
      </c>
    </row>
    <row r="114" spans="1:4" x14ac:dyDescent="0.2">
      <c r="A114" s="90">
        <v>4323</v>
      </c>
      <c r="B114" s="93" t="s">
        <v>265</v>
      </c>
      <c r="C114" s="146">
        <v>0</v>
      </c>
      <c r="D114" s="148">
        <v>0</v>
      </c>
    </row>
    <row r="115" spans="1:4" x14ac:dyDescent="0.2">
      <c r="A115" s="90">
        <v>4324</v>
      </c>
      <c r="B115" s="93" t="s">
        <v>266</v>
      </c>
      <c r="C115" s="146">
        <v>0</v>
      </c>
      <c r="D115" s="148">
        <v>0</v>
      </c>
    </row>
    <row r="116" spans="1:4" x14ac:dyDescent="0.2">
      <c r="A116" s="90">
        <v>4325</v>
      </c>
      <c r="B116" s="93" t="s">
        <v>267</v>
      </c>
      <c r="C116" s="146">
        <v>0</v>
      </c>
      <c r="D116" s="148">
        <v>0</v>
      </c>
    </row>
    <row r="117" spans="1:4" x14ac:dyDescent="0.2">
      <c r="A117" s="88">
        <v>4330</v>
      </c>
      <c r="B117" s="92" t="s">
        <v>268</v>
      </c>
      <c r="C117" s="145">
        <f>C118</f>
        <v>0</v>
      </c>
      <c r="D117" s="145">
        <f>D118</f>
        <v>0</v>
      </c>
    </row>
    <row r="118" spans="1:4" x14ac:dyDescent="0.2">
      <c r="A118" s="90">
        <v>4331</v>
      </c>
      <c r="B118" s="93" t="s">
        <v>268</v>
      </c>
      <c r="C118" s="146">
        <v>0</v>
      </c>
      <c r="D118" s="148">
        <v>0</v>
      </c>
    </row>
    <row r="119" spans="1:4" x14ac:dyDescent="0.2">
      <c r="A119" s="88">
        <v>4340</v>
      </c>
      <c r="B119" s="92" t="s">
        <v>269</v>
      </c>
      <c r="C119" s="145">
        <f>C120</f>
        <v>0</v>
      </c>
      <c r="D119" s="145">
        <f>D120</f>
        <v>0</v>
      </c>
    </row>
    <row r="120" spans="1:4" x14ac:dyDescent="0.2">
      <c r="A120" s="90">
        <v>4341</v>
      </c>
      <c r="B120" s="93" t="s">
        <v>269</v>
      </c>
      <c r="C120" s="146">
        <v>0</v>
      </c>
      <c r="D120" s="148">
        <v>0</v>
      </c>
    </row>
    <row r="121" spans="1:4" x14ac:dyDescent="0.2">
      <c r="A121" s="115">
        <v>4390</v>
      </c>
      <c r="B121" s="116" t="s">
        <v>270</v>
      </c>
      <c r="C121" s="149">
        <f>SUM(C122:C128)</f>
        <v>0</v>
      </c>
      <c r="D121" s="149">
        <f>SUM(D122:D128)</f>
        <v>0</v>
      </c>
    </row>
    <row r="122" spans="1:4" x14ac:dyDescent="0.2">
      <c r="A122" s="79">
        <v>4392</v>
      </c>
      <c r="B122" s="114" t="s">
        <v>271</v>
      </c>
      <c r="C122" s="150">
        <v>0</v>
      </c>
      <c r="D122" s="150">
        <v>0</v>
      </c>
    </row>
    <row r="123" spans="1:4" x14ac:dyDescent="0.2">
      <c r="A123" s="79">
        <v>4393</v>
      </c>
      <c r="B123" s="114" t="s">
        <v>430</v>
      </c>
      <c r="C123" s="150">
        <v>0</v>
      </c>
      <c r="D123" s="150">
        <v>0</v>
      </c>
    </row>
    <row r="124" spans="1:4" x14ac:dyDescent="0.2">
      <c r="A124" s="79">
        <v>4394</v>
      </c>
      <c r="B124" s="114" t="s">
        <v>272</v>
      </c>
      <c r="C124" s="150">
        <v>0</v>
      </c>
      <c r="D124" s="150">
        <v>0</v>
      </c>
    </row>
    <row r="125" spans="1:4" x14ac:dyDescent="0.2">
      <c r="A125" s="79">
        <v>4395</v>
      </c>
      <c r="B125" s="114" t="s">
        <v>273</v>
      </c>
      <c r="C125" s="150">
        <v>0</v>
      </c>
      <c r="D125" s="150">
        <v>0</v>
      </c>
    </row>
    <row r="126" spans="1:4" x14ac:dyDescent="0.2">
      <c r="A126" s="79">
        <v>4396</v>
      </c>
      <c r="B126" s="114" t="s">
        <v>274</v>
      </c>
      <c r="C126" s="150">
        <v>0</v>
      </c>
      <c r="D126" s="150">
        <v>0</v>
      </c>
    </row>
    <row r="127" spans="1:4" x14ac:dyDescent="0.2">
      <c r="A127" s="79">
        <v>4397</v>
      </c>
      <c r="B127" s="114" t="s">
        <v>431</v>
      </c>
      <c r="C127" s="150">
        <v>0</v>
      </c>
      <c r="D127" s="150">
        <v>0</v>
      </c>
    </row>
    <row r="128" spans="1:4" x14ac:dyDescent="0.2">
      <c r="A128" s="90">
        <v>4399</v>
      </c>
      <c r="B128" s="93" t="s">
        <v>270</v>
      </c>
      <c r="C128" s="146">
        <v>0</v>
      </c>
      <c r="D128" s="146">
        <v>0</v>
      </c>
    </row>
    <row r="129" spans="1:4" x14ac:dyDescent="0.2">
      <c r="A129" s="33">
        <v>1120</v>
      </c>
      <c r="B129" s="85" t="s">
        <v>527</v>
      </c>
      <c r="C129" s="138">
        <f>SUM(C130:C138)</f>
        <v>0</v>
      </c>
      <c r="D129" s="138">
        <f>SUM(D130:D138)</f>
        <v>0</v>
      </c>
    </row>
    <row r="130" spans="1:4" x14ac:dyDescent="0.2">
      <c r="A130" s="26">
        <v>1124</v>
      </c>
      <c r="B130" s="86" t="s">
        <v>528</v>
      </c>
      <c r="C130" s="151">
        <v>0</v>
      </c>
      <c r="D130" s="27">
        <v>0</v>
      </c>
    </row>
    <row r="131" spans="1:4" x14ac:dyDescent="0.2">
      <c r="A131" s="26">
        <v>1124</v>
      </c>
      <c r="B131" s="86" t="s">
        <v>529</v>
      </c>
      <c r="C131" s="151">
        <v>0</v>
      </c>
      <c r="D131" s="27">
        <v>0</v>
      </c>
    </row>
    <row r="132" spans="1:4" x14ac:dyDescent="0.2">
      <c r="A132" s="26">
        <v>1124</v>
      </c>
      <c r="B132" s="86" t="s">
        <v>530</v>
      </c>
      <c r="C132" s="151">
        <v>0</v>
      </c>
      <c r="D132" s="27">
        <v>0</v>
      </c>
    </row>
    <row r="133" spans="1:4" x14ac:dyDescent="0.2">
      <c r="A133" s="26">
        <v>1124</v>
      </c>
      <c r="B133" s="86" t="s">
        <v>531</v>
      </c>
      <c r="C133" s="151">
        <v>0</v>
      </c>
      <c r="D133" s="27">
        <v>0</v>
      </c>
    </row>
    <row r="134" spans="1:4" x14ac:dyDescent="0.2">
      <c r="A134" s="26">
        <v>1124</v>
      </c>
      <c r="B134" s="86" t="s">
        <v>532</v>
      </c>
      <c r="C134" s="27">
        <v>0</v>
      </c>
      <c r="D134" s="27">
        <v>0</v>
      </c>
    </row>
    <row r="135" spans="1:4" x14ac:dyDescent="0.2">
      <c r="A135" s="26">
        <v>1124</v>
      </c>
      <c r="B135" s="86" t="s">
        <v>533</v>
      </c>
      <c r="C135" s="27">
        <v>0</v>
      </c>
      <c r="D135" s="27">
        <v>0</v>
      </c>
    </row>
    <row r="136" spans="1:4" x14ac:dyDescent="0.2">
      <c r="A136" s="26">
        <v>1122</v>
      </c>
      <c r="B136" s="86" t="s">
        <v>534</v>
      </c>
      <c r="C136" s="27">
        <v>0</v>
      </c>
      <c r="D136" s="27">
        <v>0</v>
      </c>
    </row>
    <row r="137" spans="1:4" x14ac:dyDescent="0.2">
      <c r="A137" s="26">
        <v>1122</v>
      </c>
      <c r="B137" s="86" t="s">
        <v>535</v>
      </c>
      <c r="C137" s="151">
        <v>0</v>
      </c>
      <c r="D137" s="27">
        <v>0</v>
      </c>
    </row>
    <row r="138" spans="1:4" x14ac:dyDescent="0.2">
      <c r="A138" s="26">
        <v>1122</v>
      </c>
      <c r="B138" s="86" t="s">
        <v>536</v>
      </c>
      <c r="C138" s="27">
        <v>0</v>
      </c>
      <c r="D138" s="27">
        <v>0</v>
      </c>
    </row>
    <row r="139" spans="1:4" x14ac:dyDescent="0.2">
      <c r="A139" s="26"/>
      <c r="B139" s="87" t="s">
        <v>537</v>
      </c>
      <c r="C139" s="138">
        <f>C48+C49-C103-C106</f>
        <v>447729.39</v>
      </c>
      <c r="D139" s="138">
        <f>D48+D49-D103-D106</f>
        <v>414100.88</v>
      </c>
    </row>
    <row r="141" spans="1:4" x14ac:dyDescent="0.2">
      <c r="A141" s="22" t="s">
        <v>517</v>
      </c>
    </row>
    <row r="143" spans="1:4" ht="12" x14ac:dyDescent="0.2">
      <c r="B143" s="179"/>
      <c r="C143" s="180"/>
    </row>
    <row r="144" spans="1:4" ht="12" x14ac:dyDescent="0.2">
      <c r="B144" s="179"/>
      <c r="C144" s="181"/>
    </row>
    <row r="145" spans="2:3" ht="12" x14ac:dyDescent="0.2">
      <c r="B145" s="179"/>
      <c r="C145" s="181"/>
    </row>
    <row r="146" spans="2:3" ht="12" x14ac:dyDescent="0.2">
      <c r="B146" s="179"/>
      <c r="C146" s="18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8"/>
  <sheetViews>
    <sheetView showGridLines="0" workbookViewId="0">
      <selection activeCell="B25" sqref="B25:C29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203" t="s">
        <v>595</v>
      </c>
      <c r="B1" s="204"/>
      <c r="C1" s="205"/>
    </row>
    <row r="2" spans="1:3" s="29" customFormat="1" ht="18" customHeight="1" x14ac:dyDescent="0.25">
      <c r="A2" s="206" t="s">
        <v>505</v>
      </c>
      <c r="B2" s="207"/>
      <c r="C2" s="208"/>
    </row>
    <row r="3" spans="1:3" s="29" customFormat="1" ht="18" customHeight="1" x14ac:dyDescent="0.25">
      <c r="A3" s="206" t="s">
        <v>596</v>
      </c>
      <c r="B3" s="207"/>
      <c r="C3" s="208"/>
    </row>
    <row r="4" spans="1:3" s="31" customFormat="1" ht="18" customHeight="1" x14ac:dyDescent="0.2">
      <c r="A4" s="209" t="s">
        <v>506</v>
      </c>
      <c r="B4" s="210"/>
      <c r="C4" s="211"/>
    </row>
    <row r="5" spans="1:3" s="31" customFormat="1" ht="18" customHeight="1" x14ac:dyDescent="0.2">
      <c r="A5" s="212" t="s">
        <v>405</v>
      </c>
      <c r="B5" s="213"/>
      <c r="C5" s="121">
        <v>2025</v>
      </c>
    </row>
    <row r="6" spans="1:3" x14ac:dyDescent="0.2">
      <c r="A6" s="45" t="s">
        <v>434</v>
      </c>
      <c r="B6" s="45"/>
      <c r="C6" s="152">
        <v>2224015.08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153">
        <f>SUM(C9:C14)</f>
        <v>0</v>
      </c>
    </row>
    <row r="9" spans="1:3" x14ac:dyDescent="0.2">
      <c r="A9" s="62" t="s">
        <v>436</v>
      </c>
      <c r="B9" s="61" t="s">
        <v>260</v>
      </c>
      <c r="C9" s="154">
        <v>0</v>
      </c>
    </row>
    <row r="10" spans="1:3" x14ac:dyDescent="0.2">
      <c r="A10" s="49" t="s">
        <v>437</v>
      </c>
      <c r="B10" s="50" t="s">
        <v>446</v>
      </c>
      <c r="C10" s="154">
        <v>0</v>
      </c>
    </row>
    <row r="11" spans="1:3" x14ac:dyDescent="0.2">
      <c r="A11" s="49" t="s">
        <v>438</v>
      </c>
      <c r="B11" s="50" t="s">
        <v>268</v>
      </c>
      <c r="C11" s="154">
        <v>0</v>
      </c>
    </row>
    <row r="12" spans="1:3" x14ac:dyDescent="0.2">
      <c r="A12" s="49" t="s">
        <v>439</v>
      </c>
      <c r="B12" s="50" t="s">
        <v>269</v>
      </c>
      <c r="C12" s="154">
        <v>0</v>
      </c>
    </row>
    <row r="13" spans="1:3" x14ac:dyDescent="0.2">
      <c r="A13" s="49" t="s">
        <v>440</v>
      </c>
      <c r="B13" s="50" t="s">
        <v>270</v>
      </c>
      <c r="C13" s="154">
        <v>0</v>
      </c>
    </row>
    <row r="14" spans="1:3" x14ac:dyDescent="0.2">
      <c r="A14" s="51" t="s">
        <v>441</v>
      </c>
      <c r="B14" s="52" t="s">
        <v>442</v>
      </c>
      <c r="C14" s="154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153">
        <f>SUM(C17:C19)</f>
        <v>0</v>
      </c>
    </row>
    <row r="17" spans="1:3" x14ac:dyDescent="0.2">
      <c r="A17" s="56">
        <v>3.1</v>
      </c>
      <c r="B17" s="50" t="s">
        <v>445</v>
      </c>
      <c r="C17" s="154">
        <v>0</v>
      </c>
    </row>
    <row r="18" spans="1:3" x14ac:dyDescent="0.2">
      <c r="A18" s="57">
        <v>3.2</v>
      </c>
      <c r="B18" s="50" t="s">
        <v>443</v>
      </c>
      <c r="C18" s="154">
        <v>0</v>
      </c>
    </row>
    <row r="19" spans="1:3" x14ac:dyDescent="0.2">
      <c r="A19" s="57">
        <v>3.3</v>
      </c>
      <c r="B19" s="52" t="s">
        <v>444</v>
      </c>
      <c r="C19" s="155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152">
        <f>C6+C8-C16</f>
        <v>2224015.08</v>
      </c>
    </row>
    <row r="22" spans="1:3" x14ac:dyDescent="0.2">
      <c r="A22" s="201" t="s">
        <v>517</v>
      </c>
      <c r="B22" s="201"/>
      <c r="C22" s="201"/>
    </row>
    <row r="23" spans="1:3" x14ac:dyDescent="0.2">
      <c r="A23" s="202"/>
      <c r="B23" s="202"/>
      <c r="C23" s="202"/>
    </row>
    <row r="25" spans="1:3" ht="12" x14ac:dyDescent="0.2">
      <c r="B25" s="182"/>
      <c r="C25" s="183"/>
    </row>
    <row r="26" spans="1:3" ht="12" x14ac:dyDescent="0.2">
      <c r="B26" s="182"/>
      <c r="C26" s="184"/>
    </row>
    <row r="27" spans="1:3" ht="12" x14ac:dyDescent="0.2">
      <c r="B27" s="182"/>
      <c r="C27" s="184"/>
    </row>
    <row r="28" spans="1:3" ht="12" x14ac:dyDescent="0.2">
      <c r="B28" s="182"/>
      <c r="C28" s="183"/>
    </row>
  </sheetData>
  <mergeCells count="6">
    <mergeCell ref="A22:C2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7"/>
  <sheetViews>
    <sheetView showGridLines="0" topLeftCell="A13" workbookViewId="0">
      <selection activeCell="B44" sqref="B44:D48"/>
    </sheetView>
  </sheetViews>
  <sheetFormatPr baseColWidth="10" defaultColWidth="11.42578125" defaultRowHeight="11.25" x14ac:dyDescent="0.2"/>
  <cols>
    <col min="1" max="1" width="3.5703125" style="30" customWidth="1"/>
    <col min="2" max="2" width="59.425781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214" t="s">
        <v>595</v>
      </c>
      <c r="B1" s="215"/>
      <c r="C1" s="216"/>
    </row>
    <row r="2" spans="1:3" s="32" customFormat="1" ht="18.95" customHeight="1" x14ac:dyDescent="0.25">
      <c r="A2" s="217" t="s">
        <v>507</v>
      </c>
      <c r="B2" s="218"/>
      <c r="C2" s="219"/>
    </row>
    <row r="3" spans="1:3" s="32" customFormat="1" ht="18.95" customHeight="1" x14ac:dyDescent="0.25">
      <c r="A3" s="217" t="s">
        <v>596</v>
      </c>
      <c r="B3" s="218"/>
      <c r="C3" s="219"/>
    </row>
    <row r="4" spans="1:3" x14ac:dyDescent="0.2">
      <c r="A4" s="209" t="s">
        <v>506</v>
      </c>
      <c r="B4" s="210"/>
      <c r="C4" s="211"/>
    </row>
    <row r="5" spans="1:3" ht="22.35" customHeight="1" x14ac:dyDescent="0.2">
      <c r="A5" s="220" t="s">
        <v>405</v>
      </c>
      <c r="B5" s="221"/>
      <c r="C5" s="121">
        <v>2025</v>
      </c>
    </row>
    <row r="6" spans="1:3" x14ac:dyDescent="0.2">
      <c r="A6" s="70" t="s">
        <v>447</v>
      </c>
      <c r="B6" s="45"/>
      <c r="C6" s="156">
        <v>1776285.69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153">
        <f>SUM(C9:C29)</f>
        <v>0</v>
      </c>
    </row>
    <row r="9" spans="1:3" x14ac:dyDescent="0.2">
      <c r="A9" s="80">
        <v>2.1</v>
      </c>
      <c r="B9" s="71" t="s">
        <v>288</v>
      </c>
      <c r="C9" s="157">
        <v>0</v>
      </c>
    </row>
    <row r="10" spans="1:3" x14ac:dyDescent="0.2">
      <c r="A10" s="80">
        <v>2.2000000000000002</v>
      </c>
      <c r="B10" s="71" t="s">
        <v>285</v>
      </c>
      <c r="C10" s="157">
        <v>0</v>
      </c>
    </row>
    <row r="11" spans="1:3" x14ac:dyDescent="0.2">
      <c r="A11" s="76">
        <v>2.2999999999999998</v>
      </c>
      <c r="B11" s="63" t="s">
        <v>157</v>
      </c>
      <c r="C11" s="157">
        <v>0</v>
      </c>
    </row>
    <row r="12" spans="1:3" x14ac:dyDescent="0.2">
      <c r="A12" s="76">
        <v>2.4</v>
      </c>
      <c r="B12" s="63" t="s">
        <v>158</v>
      </c>
      <c r="C12" s="157">
        <v>0</v>
      </c>
    </row>
    <row r="13" spans="1:3" x14ac:dyDescent="0.2">
      <c r="A13" s="76">
        <v>2.5</v>
      </c>
      <c r="B13" s="63" t="s">
        <v>159</v>
      </c>
      <c r="C13" s="157">
        <v>0</v>
      </c>
    </row>
    <row r="14" spans="1:3" x14ac:dyDescent="0.2">
      <c r="A14" s="76">
        <v>2.6</v>
      </c>
      <c r="B14" s="63" t="s">
        <v>160</v>
      </c>
      <c r="C14" s="157">
        <v>0</v>
      </c>
    </row>
    <row r="15" spans="1:3" x14ac:dyDescent="0.2">
      <c r="A15" s="76">
        <v>2.7</v>
      </c>
      <c r="B15" s="63" t="s">
        <v>161</v>
      </c>
      <c r="C15" s="157">
        <v>0</v>
      </c>
    </row>
    <row r="16" spans="1:3" x14ac:dyDescent="0.2">
      <c r="A16" s="76">
        <v>2.8</v>
      </c>
      <c r="B16" s="63" t="s">
        <v>162</v>
      </c>
      <c r="C16" s="157">
        <v>0</v>
      </c>
    </row>
    <row r="17" spans="1:3" x14ac:dyDescent="0.2">
      <c r="A17" s="76">
        <v>2.9</v>
      </c>
      <c r="B17" s="63" t="s">
        <v>164</v>
      </c>
      <c r="C17" s="157">
        <v>0</v>
      </c>
    </row>
    <row r="18" spans="1:3" x14ac:dyDescent="0.2">
      <c r="A18" s="76" t="s">
        <v>449</v>
      </c>
      <c r="B18" s="63" t="s">
        <v>450</v>
      </c>
      <c r="C18" s="157">
        <v>0</v>
      </c>
    </row>
    <row r="19" spans="1:3" x14ac:dyDescent="0.2">
      <c r="A19" s="76" t="s">
        <v>475</v>
      </c>
      <c r="B19" s="63" t="s">
        <v>166</v>
      </c>
      <c r="C19" s="157">
        <v>0</v>
      </c>
    </row>
    <row r="20" spans="1:3" x14ac:dyDescent="0.2">
      <c r="A20" s="76" t="s">
        <v>476</v>
      </c>
      <c r="B20" s="63" t="s">
        <v>451</v>
      </c>
      <c r="C20" s="157">
        <v>0</v>
      </c>
    </row>
    <row r="21" spans="1:3" x14ac:dyDescent="0.2">
      <c r="A21" s="76" t="s">
        <v>477</v>
      </c>
      <c r="B21" s="63" t="s">
        <v>452</v>
      </c>
      <c r="C21" s="157">
        <v>0</v>
      </c>
    </row>
    <row r="22" spans="1:3" x14ac:dyDescent="0.2">
      <c r="A22" s="76" t="s">
        <v>478</v>
      </c>
      <c r="B22" s="63" t="s">
        <v>453</v>
      </c>
      <c r="C22" s="157">
        <v>0</v>
      </c>
    </row>
    <row r="23" spans="1:3" x14ac:dyDescent="0.2">
      <c r="A23" s="76" t="s">
        <v>454</v>
      </c>
      <c r="B23" s="63" t="s">
        <v>455</v>
      </c>
      <c r="C23" s="157">
        <v>0</v>
      </c>
    </row>
    <row r="24" spans="1:3" x14ac:dyDescent="0.2">
      <c r="A24" s="76" t="s">
        <v>456</v>
      </c>
      <c r="B24" s="63" t="s">
        <v>457</v>
      </c>
      <c r="C24" s="157">
        <v>0</v>
      </c>
    </row>
    <row r="25" spans="1:3" x14ac:dyDescent="0.2">
      <c r="A25" s="76" t="s">
        <v>458</v>
      </c>
      <c r="B25" s="63" t="s">
        <v>459</v>
      </c>
      <c r="C25" s="157">
        <v>0</v>
      </c>
    </row>
    <row r="26" spans="1:3" x14ac:dyDescent="0.2">
      <c r="A26" s="76" t="s">
        <v>460</v>
      </c>
      <c r="B26" s="63" t="s">
        <v>461</v>
      </c>
      <c r="C26" s="157">
        <v>0</v>
      </c>
    </row>
    <row r="27" spans="1:3" x14ac:dyDescent="0.2">
      <c r="A27" s="76" t="s">
        <v>462</v>
      </c>
      <c r="B27" s="63" t="s">
        <v>463</v>
      </c>
      <c r="C27" s="157">
        <v>0</v>
      </c>
    </row>
    <row r="28" spans="1:3" x14ac:dyDescent="0.2">
      <c r="A28" s="76" t="s">
        <v>464</v>
      </c>
      <c r="B28" s="63" t="s">
        <v>465</v>
      </c>
      <c r="C28" s="157">
        <v>0</v>
      </c>
    </row>
    <row r="29" spans="1:3" x14ac:dyDescent="0.2">
      <c r="A29" s="76" t="s">
        <v>466</v>
      </c>
      <c r="B29" s="71" t="s">
        <v>467</v>
      </c>
      <c r="C29" s="157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158">
        <f>SUM(C32:C38)</f>
        <v>21632.720000000001</v>
      </c>
    </row>
    <row r="32" spans="1:3" x14ac:dyDescent="0.2">
      <c r="A32" s="76" t="s">
        <v>469</v>
      </c>
      <c r="B32" s="63" t="s">
        <v>357</v>
      </c>
      <c r="C32" s="157">
        <v>21632.720000000001</v>
      </c>
    </row>
    <row r="33" spans="1:3" x14ac:dyDescent="0.2">
      <c r="A33" s="76" t="s">
        <v>470</v>
      </c>
      <c r="B33" s="63" t="s">
        <v>40</v>
      </c>
      <c r="C33" s="157">
        <v>0</v>
      </c>
    </row>
    <row r="34" spans="1:3" x14ac:dyDescent="0.2">
      <c r="A34" s="76" t="s">
        <v>471</v>
      </c>
      <c r="B34" s="63" t="s">
        <v>367</v>
      </c>
      <c r="C34" s="157">
        <v>0</v>
      </c>
    </row>
    <row r="35" spans="1:3" x14ac:dyDescent="0.2">
      <c r="A35" s="76" t="s">
        <v>472</v>
      </c>
      <c r="B35" s="63" t="s">
        <v>373</v>
      </c>
      <c r="C35" s="157">
        <v>0</v>
      </c>
    </row>
    <row r="36" spans="1:3" x14ac:dyDescent="0.2">
      <c r="A36" s="76" t="s">
        <v>473</v>
      </c>
      <c r="B36" s="63" t="s">
        <v>381</v>
      </c>
      <c r="C36" s="157">
        <v>0</v>
      </c>
    </row>
    <row r="37" spans="1:3" x14ac:dyDescent="0.2">
      <c r="A37" s="76" t="s">
        <v>544</v>
      </c>
      <c r="B37" s="63" t="s">
        <v>592</v>
      </c>
      <c r="C37" s="157">
        <v>0</v>
      </c>
    </row>
    <row r="38" spans="1:3" x14ac:dyDescent="0.2">
      <c r="A38" s="76" t="s">
        <v>545</v>
      </c>
      <c r="B38" s="71" t="s">
        <v>474</v>
      </c>
      <c r="C38" s="159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152">
        <f>C6-C8+C31</f>
        <v>1797918.41</v>
      </c>
    </row>
    <row r="41" spans="1:3" x14ac:dyDescent="0.2">
      <c r="A41" s="201" t="s">
        <v>517</v>
      </c>
      <c r="B41" s="201"/>
      <c r="C41" s="201"/>
    </row>
    <row r="42" spans="1:3" x14ac:dyDescent="0.2">
      <c r="A42" s="202"/>
      <c r="B42" s="202"/>
      <c r="C42" s="202"/>
    </row>
    <row r="44" spans="1:3" ht="12" x14ac:dyDescent="0.2">
      <c r="B44" s="185"/>
      <c r="C44" s="186"/>
    </row>
    <row r="45" spans="1:3" ht="12" x14ac:dyDescent="0.2">
      <c r="B45" s="185"/>
      <c r="C45" s="187"/>
    </row>
    <row r="46" spans="1:3" ht="12" x14ac:dyDescent="0.2">
      <c r="B46" s="185"/>
      <c r="C46" s="187"/>
    </row>
    <row r="47" spans="1:3" ht="12" x14ac:dyDescent="0.2">
      <c r="B47" s="185"/>
      <c r="C47" s="186"/>
    </row>
  </sheetData>
  <mergeCells count="6">
    <mergeCell ref="A41:C42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5"/>
  <sheetViews>
    <sheetView tabSelected="1" topLeftCell="A43" zoomScaleNormal="100" workbookViewId="0">
      <selection activeCell="B77" sqref="B77"/>
    </sheetView>
  </sheetViews>
  <sheetFormatPr baseColWidth="10" defaultColWidth="9.140625" defaultRowHeight="11.25" x14ac:dyDescent="0.2"/>
  <cols>
    <col min="1" max="1" width="10" style="22" customWidth="1"/>
    <col min="2" max="2" width="56.28515625" style="22" customWidth="1"/>
    <col min="3" max="3" width="12.140625" style="22" customWidth="1"/>
    <col min="4" max="4" width="12" style="22" customWidth="1"/>
    <col min="5" max="5" width="17.7109375" style="22" customWidth="1"/>
    <col min="6" max="6" width="9.85546875" style="22" customWidth="1"/>
    <col min="7" max="7" width="24.140625" style="22" bestFit="1" customWidth="1"/>
    <col min="8" max="8" width="6.28515625" style="22" customWidth="1"/>
    <col min="9" max="9" width="12" style="22" customWidth="1"/>
    <col min="10" max="10" width="13.85546875" style="22" customWidth="1"/>
    <col min="11" max="16384" width="9.140625" style="22"/>
  </cols>
  <sheetData>
    <row r="1" spans="1:10" ht="18.95" customHeight="1" x14ac:dyDescent="0.2">
      <c r="A1" s="200" t="s">
        <v>595</v>
      </c>
      <c r="B1" s="223"/>
      <c r="C1" s="223"/>
      <c r="D1" s="223"/>
      <c r="E1" s="223"/>
      <c r="F1" s="223"/>
      <c r="G1" s="20" t="s">
        <v>497</v>
      </c>
      <c r="H1" s="21">
        <v>2025</v>
      </c>
    </row>
    <row r="2" spans="1:10" ht="18.95" customHeight="1" x14ac:dyDescent="0.2">
      <c r="A2" s="200" t="s">
        <v>508</v>
      </c>
      <c r="B2" s="223"/>
      <c r="C2" s="223"/>
      <c r="D2" s="223"/>
      <c r="E2" s="223"/>
      <c r="F2" s="223"/>
      <c r="G2" s="20" t="s">
        <v>498</v>
      </c>
      <c r="H2" s="21" t="s">
        <v>500</v>
      </c>
    </row>
    <row r="3" spans="1:10" ht="18.95" customHeight="1" x14ac:dyDescent="0.2">
      <c r="A3" s="224" t="s">
        <v>596</v>
      </c>
      <c r="B3" s="225"/>
      <c r="C3" s="225"/>
      <c r="D3" s="225"/>
      <c r="E3" s="225"/>
      <c r="F3" s="225"/>
      <c r="G3" s="20" t="s">
        <v>499</v>
      </c>
      <c r="H3" s="21">
        <v>4</v>
      </c>
    </row>
    <row r="4" spans="1:10" x14ac:dyDescent="0.2">
      <c r="A4" s="224" t="str">
        <f>'Notas a los Edos Financieros'!A4</f>
        <v>(Cifras en Pesos)</v>
      </c>
      <c r="B4" s="225"/>
      <c r="C4" s="225"/>
      <c r="D4" s="225"/>
      <c r="E4" s="225"/>
      <c r="F4" s="225"/>
      <c r="G4" s="120"/>
      <c r="H4" s="120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ht="22.5" x14ac:dyDescent="0.2">
      <c r="A8" s="25" t="s">
        <v>85</v>
      </c>
      <c r="B8" s="25" t="s">
        <v>405</v>
      </c>
      <c r="C8" s="25" t="s">
        <v>109</v>
      </c>
      <c r="D8" s="167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/>
    </row>
    <row r="17" spans="1:6" x14ac:dyDescent="0.2">
      <c r="A17" s="22">
        <v>7220</v>
      </c>
      <c r="B17" s="22" t="s">
        <v>71</v>
      </c>
      <c r="C17" s="27">
        <v>0</v>
      </c>
      <c r="D17" s="27"/>
      <c r="E17" s="27">
        <v>0</v>
      </c>
      <c r="F17" s="27">
        <f>C17+D16+E17</f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7"/>
      <c r="D36" s="137"/>
      <c r="E36" s="137"/>
      <c r="F36" s="137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222" t="s">
        <v>546</v>
      </c>
      <c r="C39" s="222"/>
      <c r="D39" s="27"/>
      <c r="E39" s="27"/>
      <c r="F39" s="27"/>
    </row>
    <row r="40" spans="1:6" x14ac:dyDescent="0.2">
      <c r="B40" s="117" t="s">
        <v>405</v>
      </c>
      <c r="C40" s="122">
        <f>H1</f>
        <v>2025</v>
      </c>
      <c r="D40" s="27"/>
      <c r="E40" s="27"/>
      <c r="F40" s="27"/>
    </row>
    <row r="41" spans="1:6" x14ac:dyDescent="0.2">
      <c r="A41" s="22">
        <v>8110</v>
      </c>
      <c r="B41" s="95" t="s">
        <v>52</v>
      </c>
      <c r="C41" s="154">
        <v>0</v>
      </c>
      <c r="D41" s="27"/>
      <c r="E41" s="27"/>
      <c r="F41" s="27"/>
    </row>
    <row r="42" spans="1:6" x14ac:dyDescent="0.2">
      <c r="A42" s="22">
        <v>8120</v>
      </c>
      <c r="B42" s="95" t="s">
        <v>51</v>
      </c>
      <c r="C42" s="154">
        <v>0</v>
      </c>
      <c r="D42" s="27"/>
      <c r="E42" s="27"/>
      <c r="F42" s="27"/>
    </row>
    <row r="43" spans="1:6" x14ac:dyDescent="0.2">
      <c r="A43" s="22">
        <v>8130</v>
      </c>
      <c r="B43" s="95" t="s">
        <v>50</v>
      </c>
      <c r="C43" s="154">
        <v>0</v>
      </c>
      <c r="D43" s="27"/>
      <c r="E43" s="27"/>
      <c r="F43" s="27"/>
    </row>
    <row r="44" spans="1:6" x14ac:dyDescent="0.2">
      <c r="A44" s="22">
        <v>8140</v>
      </c>
      <c r="B44" s="95" t="s">
        <v>49</v>
      </c>
      <c r="C44" s="154">
        <v>0</v>
      </c>
      <c r="D44" s="27"/>
      <c r="E44" s="27"/>
      <c r="F44" s="27"/>
    </row>
    <row r="45" spans="1:6" x14ac:dyDescent="0.2">
      <c r="A45" s="22">
        <v>8150</v>
      </c>
      <c r="B45" s="95" t="s">
        <v>48</v>
      </c>
      <c r="C45" s="154">
        <v>0</v>
      </c>
      <c r="D45" s="27"/>
      <c r="E45" s="27"/>
      <c r="F45" s="27"/>
    </row>
    <row r="46" spans="1:6" x14ac:dyDescent="0.2">
      <c r="B46" s="118"/>
      <c r="C46" s="119"/>
      <c r="D46" s="27"/>
      <c r="E46" s="27"/>
      <c r="F46" s="27"/>
    </row>
    <row r="47" spans="1:6" x14ac:dyDescent="0.2">
      <c r="B47" s="124"/>
      <c r="C47" s="125"/>
      <c r="D47" s="27"/>
      <c r="E47" s="27"/>
      <c r="F47" s="27"/>
    </row>
    <row r="48" spans="1:6" x14ac:dyDescent="0.2">
      <c r="B48" s="222" t="s">
        <v>547</v>
      </c>
      <c r="C48" s="222"/>
    </row>
    <row r="49" spans="1:3" x14ac:dyDescent="0.2">
      <c r="B49" s="123" t="s">
        <v>405</v>
      </c>
      <c r="C49" s="122">
        <f>H1</f>
        <v>2025</v>
      </c>
    </row>
    <row r="50" spans="1:3" x14ac:dyDescent="0.2">
      <c r="A50" s="22">
        <v>8210</v>
      </c>
      <c r="B50" s="95" t="s">
        <v>47</v>
      </c>
      <c r="C50" s="188">
        <v>0</v>
      </c>
    </row>
    <row r="51" spans="1:3" x14ac:dyDescent="0.2">
      <c r="A51" s="22">
        <v>8220</v>
      </c>
      <c r="B51" s="95" t="s">
        <v>46</v>
      </c>
      <c r="C51" s="188">
        <v>0</v>
      </c>
    </row>
    <row r="52" spans="1:3" x14ac:dyDescent="0.2">
      <c r="A52" s="22">
        <v>8230</v>
      </c>
      <c r="B52" s="95" t="s">
        <v>593</v>
      </c>
      <c r="C52" s="188">
        <v>0</v>
      </c>
    </row>
    <row r="53" spans="1:3" x14ac:dyDescent="0.2">
      <c r="A53" s="22">
        <v>8240</v>
      </c>
      <c r="B53" s="95" t="s">
        <v>45</v>
      </c>
      <c r="C53" s="188">
        <v>0</v>
      </c>
    </row>
    <row r="54" spans="1:3" x14ac:dyDescent="0.2">
      <c r="A54" s="22">
        <v>8250</v>
      </c>
      <c r="B54" s="95" t="s">
        <v>44</v>
      </c>
      <c r="C54" s="188">
        <v>0</v>
      </c>
    </row>
    <row r="55" spans="1:3" x14ac:dyDescent="0.2">
      <c r="A55" s="22">
        <v>8260</v>
      </c>
      <c r="B55" s="95" t="s">
        <v>43</v>
      </c>
      <c r="C55" s="188">
        <v>0</v>
      </c>
    </row>
    <row r="56" spans="1:3" x14ac:dyDescent="0.2">
      <c r="A56" s="22">
        <v>8270</v>
      </c>
      <c r="B56" s="95" t="s">
        <v>42</v>
      </c>
      <c r="C56" s="188">
        <v>0</v>
      </c>
    </row>
    <row r="58" spans="1:3" x14ac:dyDescent="0.2">
      <c r="B58" s="14" t="s">
        <v>517</v>
      </c>
    </row>
    <row r="62" spans="1:3" ht="12" x14ac:dyDescent="0.2">
      <c r="B62" s="163"/>
      <c r="C62" s="164"/>
    </row>
    <row r="63" spans="1:3" ht="12" x14ac:dyDescent="0.2">
      <c r="B63" s="163"/>
      <c r="C63" s="165"/>
    </row>
    <row r="64" spans="1:3" ht="12" x14ac:dyDescent="0.2">
      <c r="B64" s="163"/>
      <c r="C64" s="165"/>
    </row>
    <row r="65" spans="2:3" ht="12" x14ac:dyDescent="0.2">
      <c r="B65" s="163"/>
      <c r="C65" s="164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2026-01-21T22:34:00Z</cp:lastPrinted>
  <dcterms:created xsi:type="dcterms:W3CDTF">2012-12-11T20:36:24Z</dcterms:created>
  <dcterms:modified xsi:type="dcterms:W3CDTF">2026-01-22T20:39:11Z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